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HMAD\MAY24\"/>
    </mc:Choice>
  </mc:AlternateContent>
  <bookViews>
    <workbookView xWindow="0" yWindow="0" windowWidth="20490" windowHeight="7455"/>
  </bookViews>
  <sheets>
    <sheet name="COST SHEET" sheetId="1" r:id="rId1"/>
    <sheet name="CONFIRMATION" sheetId="8" r:id="rId2"/>
    <sheet name="ITINERARY" sheetId="9" r:id="rId3"/>
    <sheet name="INVOICE" sheetId="3" r:id="rId4"/>
    <sheet name="DOCKET" sheetId="10" r:id="rId5"/>
    <sheet name="FEEDBACK " sheetId="11" r:id="rId6"/>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J8" i="1"/>
  <c r="K8" i="1" l="1"/>
  <c r="S22" i="1" l="1"/>
  <c r="AA8" i="1"/>
  <c r="Z8" i="1"/>
  <c r="AD9" i="1"/>
  <c r="AD23" i="1" s="1"/>
  <c r="AD26" i="1" s="1"/>
  <c r="AC9" i="1"/>
  <c r="AC23" i="1" s="1"/>
  <c r="AC26" i="1" s="1"/>
  <c r="AB9" i="1"/>
  <c r="AB23" i="1" s="1"/>
  <c r="AB26" i="1" s="1"/>
  <c r="AE8" i="1"/>
  <c r="AE9" i="1" s="1"/>
  <c r="AE23" i="1" s="1"/>
  <c r="AE26" i="1" s="1"/>
  <c r="AE28" i="1" s="1"/>
  <c r="AA9" i="1"/>
  <c r="AA23" i="1" s="1"/>
  <c r="AA26" i="1" s="1"/>
  <c r="AA28" i="1" s="1"/>
  <c r="V8" i="1"/>
  <c r="Q8" i="1" l="1"/>
  <c r="L8" i="1"/>
  <c r="H8" i="1" l="1"/>
  <c r="E30" i="1"/>
  <c r="G34" i="1"/>
  <c r="G33" i="1"/>
  <c r="G32" i="1"/>
  <c r="G31" i="1"/>
  <c r="G30" i="1"/>
  <c r="B8" i="1" l="1"/>
  <c r="C8" i="1" l="1"/>
  <c r="D9" i="1" l="1"/>
  <c r="I9" i="1"/>
  <c r="N9" i="1"/>
  <c r="S9" i="1"/>
  <c r="G9" i="1" l="1"/>
  <c r="H9" i="1" l="1"/>
  <c r="C9" i="1" l="1"/>
  <c r="K9" i="1" l="1"/>
  <c r="J9"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Z9" i="1"/>
  <c r="Z23" i="1" s="1"/>
  <c r="Z26" i="1" s="1"/>
  <c r="Z28" i="1" s="1"/>
  <c r="Y9" i="1"/>
  <c r="Y23" i="1" s="1"/>
  <c r="Y26" i="1" s="1"/>
  <c r="X9" i="1"/>
  <c r="X23" i="1" s="1"/>
  <c r="X26" i="1" s="1"/>
  <c r="W9" i="1"/>
  <c r="W23" i="1" s="1"/>
  <c r="W26" i="1" s="1"/>
  <c r="V9" i="1"/>
  <c r="V23" i="1" s="1"/>
  <c r="V26" i="1" s="1"/>
  <c r="V28" i="1" s="1"/>
  <c r="G28" i="3" l="1"/>
  <c r="R9" i="1" l="1"/>
  <c r="M9" i="1"/>
  <c r="G33" i="3" l="1"/>
  <c r="U9" i="1"/>
  <c r="T9" i="1"/>
  <c r="Q9" i="1"/>
  <c r="P9" i="1"/>
  <c r="O9" i="1"/>
  <c r="L9" i="1"/>
  <c r="F9" i="1"/>
  <c r="E9" i="1"/>
  <c r="B9" i="1"/>
  <c r="T23" i="1" l="1"/>
  <c r="T26" i="1" s="1"/>
  <c r="P23" i="1"/>
  <c r="P26" i="1" s="1"/>
  <c r="L23" i="1"/>
  <c r="L26" i="1" s="1"/>
  <c r="H23" i="1"/>
  <c r="H26" i="1" s="1"/>
  <c r="H28" i="1" s="1"/>
  <c r="D23" i="1"/>
  <c r="D26" i="1" s="1"/>
  <c r="D28" i="1" s="1"/>
  <c r="U23" i="1"/>
  <c r="U26" i="1" s="1"/>
  <c r="S23" i="1"/>
  <c r="S26" i="1" s="1"/>
  <c r="S28" i="1" s="1"/>
  <c r="R23" i="1"/>
  <c r="R26" i="1" s="1"/>
  <c r="Q23" i="1"/>
  <c r="Q26" i="1" s="1"/>
  <c r="Q28" i="1" s="1"/>
  <c r="O23" i="1"/>
  <c r="O26" i="1" s="1"/>
  <c r="N23" i="1"/>
  <c r="N26" i="1" s="1"/>
  <c r="M23" i="1"/>
  <c r="M26" i="1" s="1"/>
  <c r="K23" i="1"/>
  <c r="K26" i="1" s="1"/>
  <c r="J23" i="1"/>
  <c r="J26" i="1" s="1"/>
  <c r="I23" i="1"/>
  <c r="I26" i="1" s="1"/>
  <c r="G23" i="1"/>
  <c r="G26" i="1" s="1"/>
  <c r="G28" i="1" s="1"/>
  <c r="F23" i="1"/>
  <c r="F26" i="1" s="1"/>
  <c r="F28" i="1" s="1"/>
  <c r="E23" i="1"/>
  <c r="E26" i="1" s="1"/>
  <c r="C23" i="1"/>
  <c r="C26" i="1" s="1"/>
  <c r="C28" i="1" s="1"/>
  <c r="B23" i="1"/>
  <c r="B26" i="1" s="1"/>
  <c r="B28" i="1" s="1"/>
  <c r="R28" i="1" l="1"/>
  <c r="P27" i="1"/>
  <c r="P28" i="1" s="1"/>
  <c r="O27" i="1"/>
  <c r="O28" i="1" s="1"/>
  <c r="K28" i="1"/>
  <c r="J28" i="1"/>
  <c r="N28" i="1"/>
  <c r="I28" i="1"/>
  <c r="M28" i="1"/>
  <c r="L28" i="1"/>
</calcChain>
</file>

<file path=xl/sharedStrings.xml><?xml version="1.0" encoding="utf-8"?>
<sst xmlns="http://schemas.openxmlformats.org/spreadsheetml/2006/main" count="267" uniqueCount="122">
  <si>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</si>
  <si>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</si>
  <si>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</si>
  <si>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</si>
  <si>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</si>
  <si>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</si>
  <si>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</si>
  <si>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</si>
  <si>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</si>
  <si>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</si>
  <si>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</si>
  <si>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</si>
  <si>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</si>
  <si>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</si>
  <si>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</si>
  <si>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</si>
  <si>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</si>
  <si>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</si>
  <si>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</si>
  <si>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</si>
  <si>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</si>
  <si>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</si>
  <si>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</si>
  <si>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</si>
  <si>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</si>
  <si>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</si>
  <si>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</si>
  <si>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</si>
  <si>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</si>
  <si>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</si>
  <si>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</si>
  <si>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</si>
  <si>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</si>
  <si>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</si>
  <si>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</si>
  <si>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</si>
  <si>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</si>
  <si>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</si>
  <si>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</si>
  <si>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</si>
  <si>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</si>
  <si>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</si>
  <si>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</si>
  <si>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</si>
  <si>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</si>
  <si>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</si>
  <si>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</si>
  <si>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</si>
  <si>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</si>
  <si>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</si>
  <si>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</si>
  <si>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</si>
  <si>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</si>
  <si>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</si>
  <si>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</si>
  <si>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</si>
  <si>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</si>
  <si>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</si>
  <si>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</si>
  <si>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</si>
  <si>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</si>
  <si>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</si>
  <si>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</si>
  <si>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</si>
  <si>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</si>
  <si>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</si>
  <si>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</si>
  <si>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</si>
  <si>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</si>
  <si>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</si>
  <si>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</si>
  <si>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</si>
  <si>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</si>
  <si>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</si>
  <si>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</si>
  <si>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</si>
  <si>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</si>
  <si>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</si>
  <si>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</si>
  <si>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</si>
  <si>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</si>
  <si>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</si>
  <si>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</si>
  <si>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</si>
  <si>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</si>
  <si>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</si>
  <si>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</si>
  <si>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</si>
  <si>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</si>
  <si>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</si>
  <si>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</si>
  <si>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</si>
  <si>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</si>
  <si>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</si>
  <si>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</si>
  <si>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</si>
  <si>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</si>
  <si>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</si>
  <si>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</si>
  <si>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</si>
  <si>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</si>
  <si>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</si>
  <si>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</si>
  <si>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</si>
  <si>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</si>
  <si>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</si>
  <si>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</si>
  <si>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</si>
  <si>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</si>
  <si>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</si>
  <si>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</si>
  <si>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</si>
  <si>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</si>
  <si>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</si>
  <si>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</si>
  <si>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</si>
  <si>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2 ADULTS  04 Apr - 09 Apr [TravelOClan]</t>
  </si>
  <si>
    <t>4* Novotel Dubai City Centre</t>
  </si>
  <si>
    <t>W ABU DHABI</t>
  </si>
  <si>
    <t>5* W Abu Dhabi</t>
  </si>
  <si>
    <t>4* Radisson Blu</t>
  </si>
  <si>
    <t>3* Park Inn by Radisson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</si>
</sst>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_(* \(#,##0.00\);_(* &quot;-&quot;??_);_(@_)"/>
    <numFmt numFmtId="165" formatCode="_(* #,##0_);_(* \(#,##0\);_(* &quot;-&quot;??_);_(@_)"/>
    <numFmt numFmtId="166" formatCode="[$-409]d\-mmm\-yy;@"/>
    <numFmt numFmtId="167" formatCode="_([$AED]\ * #,##0.00_);_([$AED]\ * \(#,##0.00\);_([$AED]\ * &quot;-&quot;??_);_(@_)"/>
    <numFmt numFmtId="168" formatCode="[$-409]d/mmm/yy;@"/>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sz val="12"/>
      <color rgb="FF500050"/>
      <name val="Times New Roman"/>
      <family val="1"/>
    </font>
    <font>
      <sz val="18"/>
      <color rgb="FF444444"/>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
      <patternFill patternType="solid">
        <fgColor rgb="FFFFFF00"/>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22">
    <xf numFmtId="0" fontId="0" fillId="0" borderId="0" xfId="0"/>
    <xf numFmtId="0" fontId="2" fillId="0" borderId="6" xfId="0" applyFont="1" applyBorder="1" applyAlignment="1">
      <alignment horizontal="center"/>
    </xf>
    <xf numFmtId="165" fontId="0" fillId="0" borderId="6" xfId="1" applyNumberFormat="1" applyFont="1" applyBorder="1" applyAlignment="1">
      <alignment horizontal="center"/>
    </xf>
    <xf numFmtId="165" fontId="0" fillId="0" borderId="15" xfId="1" applyNumberFormat="1" applyFont="1" applyBorder="1" applyAlignment="1">
      <alignment horizontal="center"/>
    </xf>
    <xf numFmtId="165" fontId="0" fillId="2" borderId="16" xfId="1" applyNumberFormat="1" applyFont="1" applyFill="1" applyBorder="1" applyAlignment="1">
      <alignment horizontal="center"/>
    </xf>
    <xf numFmtId="165" fontId="0" fillId="2" borderId="27" xfId="1" applyNumberFormat="1" applyFont="1" applyFill="1" applyBorder="1" applyAlignment="1">
      <alignment horizontal="center"/>
    </xf>
    <xf numFmtId="0" fontId="7" fillId="0" borderId="44" xfId="0" applyFont="1" applyBorder="1" applyAlignment="1">
      <alignment vertical="center" wrapText="1"/>
    </xf>
    <xf numFmtId="0" fontId="7" fillId="0" borderId="37" xfId="0" applyFont="1" applyBorder="1" applyAlignment="1">
      <alignment vertical="center" wrapText="1"/>
    </xf>
    <xf numFmtId="0" fontId="7" fillId="0" borderId="30" xfId="0" applyFont="1" applyBorder="1" applyAlignment="1">
      <alignment horizontal="left" vertical="center"/>
    </xf>
    <xf numFmtId="0" fontId="7" fillId="0" borderId="44" xfId="0" applyFont="1" applyBorder="1" applyAlignment="1">
      <alignment horizontal="left" vertical="center"/>
    </xf>
    <xf numFmtId="165" fontId="7" fillId="0" borderId="30" xfId="1" applyNumberFormat="1" applyFont="1" applyBorder="1" applyAlignment="1">
      <alignment vertical="center"/>
    </xf>
    <xf numFmtId="165" fontId="7" fillId="0" borderId="52" xfId="1" applyNumberFormat="1" applyFont="1" applyBorder="1" applyAlignment="1">
      <alignment vertical="center"/>
    </xf>
    <xf numFmtId="165" fontId="7" fillId="2" borderId="53" xfId="1" applyNumberFormat="1" applyFont="1" applyFill="1" applyBorder="1" applyAlignment="1">
      <alignment vertical="center"/>
    </xf>
    <xf numFmtId="165" fontId="7" fillId="3" borderId="53" xfId="1" applyNumberFormat="1" applyFont="1" applyFill="1" applyBorder="1" applyAlignment="1">
      <alignment vertical="center"/>
    </xf>
    <xf numFmtId="164" fontId="7" fillId="2" borderId="44" xfId="1" applyFont="1" applyFill="1" applyBorder="1" applyAlignment="1">
      <alignment horizontal="center" vertical="center"/>
    </xf>
    <xf numFmtId="0" fontId="7" fillId="0" borderId="10" xfId="0" applyFont="1" applyBorder="1" applyAlignment="1">
      <alignment horizontal="left" vertical="center"/>
    </xf>
    <xf numFmtId="0" fontId="7" fillId="0" borderId="37" xfId="0" applyFont="1" applyBorder="1" applyAlignment="1">
      <alignment horizontal="left" vertical="center"/>
    </xf>
    <xf numFmtId="165" fontId="7" fillId="0" borderId="10" xfId="1" applyNumberFormat="1" applyFont="1" applyBorder="1" applyAlignment="1">
      <alignment vertical="center"/>
    </xf>
    <xf numFmtId="165" fontId="7" fillId="0" borderId="54" xfId="1" applyNumberFormat="1" applyFont="1" applyBorder="1" applyAlignment="1">
      <alignment vertical="center"/>
    </xf>
    <xf numFmtId="165" fontId="7" fillId="2" borderId="55" xfId="1" applyNumberFormat="1" applyFont="1" applyFill="1" applyBorder="1" applyAlignment="1">
      <alignment vertical="center"/>
    </xf>
    <xf numFmtId="165" fontId="7" fillId="3" borderId="55" xfId="1" applyNumberFormat="1" applyFont="1" applyFill="1" applyBorder="1" applyAlignment="1">
      <alignment vertical="center"/>
    </xf>
    <xf numFmtId="165" fontId="7" fillId="0" borderId="55" xfId="1" applyNumberFormat="1" applyFont="1" applyFill="1" applyBorder="1" applyAlignment="1">
      <alignment vertical="center"/>
    </xf>
    <xf numFmtId="0" fontId="7" fillId="0" borderId="10" xfId="0" applyFont="1" applyBorder="1" applyAlignment="1">
      <alignment vertical="center"/>
    </xf>
    <xf numFmtId="165" fontId="6" fillId="0" borderId="10" xfId="1" applyNumberFormat="1" applyFont="1" applyBorder="1" applyAlignment="1">
      <alignment vertical="center"/>
    </xf>
    <xf numFmtId="165" fontId="6" fillId="3" borderId="55" xfId="1" applyNumberFormat="1" applyFont="1" applyFill="1" applyBorder="1" applyAlignment="1">
      <alignment vertical="center"/>
    </xf>
    <xf numFmtId="164" fontId="6" fillId="2" borderId="44" xfId="1" applyFont="1" applyFill="1" applyBorder="1" applyAlignment="1">
      <alignment horizontal="center" vertical="center"/>
    </xf>
    <xf numFmtId="0" fontId="7" fillId="0" borderId="21" xfId="0" applyFont="1" applyBorder="1" applyAlignment="1">
      <alignment vertical="center"/>
    </xf>
    <xf numFmtId="165" fontId="7" fillId="0" borderId="22" xfId="1" applyNumberFormat="1" applyFont="1" applyBorder="1" applyAlignment="1">
      <alignment vertical="center"/>
    </xf>
    <xf numFmtId="165" fontId="7" fillId="0" borderId="50" xfId="1" applyNumberFormat="1" applyFont="1" applyBorder="1" applyAlignment="1">
      <alignment vertical="center"/>
    </xf>
    <xf numFmtId="165" fontId="7" fillId="2" borderId="8" xfId="1" applyNumberFormat="1" applyFont="1" applyFill="1" applyBorder="1" applyAlignment="1">
      <alignment vertical="center"/>
    </xf>
    <xf numFmtId="165" fontId="6" fillId="0" borderId="22" xfId="1" applyNumberFormat="1" applyFont="1" applyBorder="1" applyAlignment="1">
      <alignment vertical="center"/>
    </xf>
    <xf numFmtId="165" fontId="6" fillId="3" borderId="8" xfId="1" applyNumberFormat="1" applyFont="1" applyFill="1" applyBorder="1" applyAlignment="1">
      <alignment vertical="center"/>
    </xf>
    <xf numFmtId="164" fontId="6" fillId="2" borderId="45" xfId="1" applyFont="1" applyFill="1" applyBorder="1" applyAlignment="1">
      <alignment horizontal="center" vertical="center"/>
    </xf>
    <xf numFmtId="0" fontId="6" fillId="0" borderId="35" xfId="0" applyFont="1" applyBorder="1" applyAlignment="1">
      <alignment vertical="center"/>
    </xf>
    <xf numFmtId="165" fontId="6" fillId="0" borderId="56" xfId="1" applyNumberFormat="1" applyFont="1" applyBorder="1" applyAlignment="1">
      <alignment vertical="center"/>
    </xf>
    <xf numFmtId="165"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51" xfId="1" applyNumberFormat="1" applyFont="1" applyFill="1" applyBorder="1" applyAlignment="1">
      <alignment vertical="center"/>
    </xf>
    <xf numFmtId="164" fontId="6" fillId="2" borderId="35"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center"/>
    </xf>
    <xf numFmtId="165" fontId="0" fillId="2" borderId="18" xfId="1" applyNumberFormat="1" applyFont="1" applyFill="1" applyBorder="1" applyAlignment="1">
      <alignment horizontal="center"/>
    </xf>
    <xf numFmtId="165" fontId="0" fillId="0" borderId="3" xfId="1" applyNumberFormat="1" applyFont="1" applyBorder="1" applyAlignment="1">
      <alignment horizontal="center"/>
    </xf>
    <xf numFmtId="0" fontId="9" fillId="0" borderId="0" xfId="0" applyFont="1"/>
    <xf numFmtId="0" fontId="9" fillId="0" borderId="34" xfId="0" applyFont="1" applyBorder="1" applyAlignment="1">
      <alignment horizontal="center" vertical="distributed" wrapText="1"/>
    </xf>
    <xf numFmtId="15" fontId="9" fillId="0" borderId="35"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5" xfId="0" applyFont="1" applyBorder="1" applyAlignment="1">
      <alignment horizontal="center" vertical="distributed" wrapText="1"/>
    </xf>
    <xf numFmtId="0" fontId="9" fillId="0" borderId="66"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6"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3"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5" xfId="0" applyFont="1" applyBorder="1" applyAlignment="1">
      <alignment horizontal="center" vertical="distributed" wrapText="1"/>
    </xf>
    <xf numFmtId="166"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6"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1" xfId="0" applyFont="1" applyBorder="1" applyAlignment="1">
      <alignment horizontal="center"/>
    </xf>
    <xf numFmtId="0" fontId="9" fillId="0" borderId="32" xfId="0" applyFont="1" applyBorder="1" applyAlignment="1">
      <alignment horizontal="center"/>
    </xf>
    <xf numFmtId="0" fontId="6" fillId="0" borderId="35" xfId="0" applyFont="1" applyBorder="1" applyAlignment="1">
      <alignment vertical="center" wrapText="1"/>
    </xf>
    <xf numFmtId="0" fontId="7" fillId="0" borderId="40" xfId="0" applyFont="1" applyBorder="1" applyAlignment="1">
      <alignment horizontal="left" vertical="center"/>
    </xf>
    <xf numFmtId="167" fontId="8" fillId="0" borderId="35" xfId="0" applyNumberFormat="1" applyFont="1" applyBorder="1" applyAlignment="1">
      <alignment horizontal="center" vertical="center"/>
    </xf>
    <xf numFmtId="0" fontId="12" fillId="0" borderId="0" xfId="0" applyFont="1" applyAlignment="1">
      <alignment vertical="center"/>
    </xf>
    <xf numFmtId="0" fontId="18" fillId="0" borderId="35" xfId="0" applyFont="1" applyBorder="1" applyAlignment="1">
      <alignment vertical="center"/>
    </xf>
    <xf numFmtId="0" fontId="18" fillId="0" borderId="35" xfId="0" applyFont="1" applyBorder="1" applyAlignment="1">
      <alignment horizontal="center" vertical="center"/>
    </xf>
    <xf numFmtId="0" fontId="18" fillId="0" borderId="45" xfId="0" applyFont="1" applyBorder="1" applyAlignment="1">
      <alignment vertical="center"/>
    </xf>
    <xf numFmtId="0" fontId="18" fillId="0" borderId="49" xfId="0" applyFont="1" applyBorder="1" applyAlignment="1">
      <alignment vertical="center"/>
    </xf>
    <xf numFmtId="0" fontId="18" fillId="4" borderId="59" xfId="0" applyFont="1" applyFill="1" applyBorder="1" applyAlignment="1">
      <alignment horizontal="center" vertical="center"/>
    </xf>
    <xf numFmtId="0" fontId="12" fillId="0" borderId="61" xfId="0" applyFont="1" applyBorder="1" applyAlignment="1">
      <alignment horizontal="center" vertical="center"/>
    </xf>
    <xf numFmtId="165" fontId="12" fillId="2" borderId="63" xfId="1" applyNumberFormat="1" applyFont="1" applyFill="1" applyBorder="1" applyAlignment="1">
      <alignment vertical="center"/>
    </xf>
    <xf numFmtId="0" fontId="12" fillId="0" borderId="4" xfId="0" applyFont="1" applyBorder="1" applyAlignment="1">
      <alignment horizontal="center" vertical="center"/>
    </xf>
    <xf numFmtId="165" fontId="12" fillId="2" borderId="55"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4"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4" xfId="0" applyFont="1" applyBorder="1" applyAlignment="1">
      <alignment horizontal="center" vertical="center"/>
    </xf>
    <xf numFmtId="165" fontId="12" fillId="2" borderId="1" xfId="1" applyNumberFormat="1" applyFont="1" applyFill="1" applyBorder="1" applyAlignment="1">
      <alignment vertical="center"/>
    </xf>
    <xf numFmtId="165" fontId="18" fillId="2" borderId="18" xfId="1" applyNumberFormat="1" applyFont="1" applyFill="1" applyBorder="1" applyAlignment="1">
      <alignment horizontal="center" vertical="center"/>
    </xf>
    <xf numFmtId="165" fontId="12" fillId="2" borderId="1" xfId="1" applyNumberFormat="1" applyFont="1" applyFill="1" applyBorder="1" applyAlignment="1">
      <alignment horizontal="center" vertical="center"/>
    </xf>
    <xf numFmtId="0" fontId="18" fillId="0" borderId="54"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50"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1" xfId="0" applyFont="1" applyBorder="1" applyAlignment="1">
      <alignment vertical="center"/>
    </xf>
    <xf numFmtId="0" fontId="12" fillId="0" borderId="56" xfId="0" applyFont="1" applyBorder="1" applyAlignment="1">
      <alignment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19" fillId="0" borderId="20" xfId="0" applyFont="1" applyBorder="1" applyAlignment="1">
      <alignment vertical="center"/>
    </xf>
    <xf numFmtId="0" fontId="19" fillId="0" borderId="56" xfId="0" applyFont="1" applyBorder="1" applyAlignment="1">
      <alignment vertical="center"/>
    </xf>
    <xf numFmtId="0" fontId="18" fillId="0" borderId="51" xfId="0" applyFont="1" applyBorder="1" applyAlignment="1">
      <alignment horizontal="center" vertical="center"/>
    </xf>
    <xf numFmtId="0" fontId="19" fillId="0" borderId="0" xfId="0" applyFont="1" applyAlignment="1">
      <alignment vertical="center"/>
    </xf>
    <xf numFmtId="0" fontId="18" fillId="0" borderId="35"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7"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5" xfId="0" applyFont="1" applyFill="1" applyBorder="1" applyAlignment="1">
      <alignment horizontal="center" vertical="distributed" wrapText="1"/>
    </xf>
    <xf numFmtId="0" fontId="10" fillId="6" borderId="46"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6" xfId="0" applyFont="1" applyFill="1" applyBorder="1" applyAlignment="1">
      <alignment horizontal="center" vertical="distributed" wrapText="1"/>
    </xf>
    <xf numFmtId="0" fontId="2" fillId="6" borderId="33" xfId="0" applyFont="1" applyFill="1" applyBorder="1" applyAlignment="1">
      <alignment horizontal="left"/>
    </xf>
    <xf numFmtId="0" fontId="2" fillId="6" borderId="37" xfId="0" applyFont="1" applyFill="1" applyBorder="1"/>
    <xf numFmtId="0" fontId="3" fillId="6" borderId="37" xfId="0" applyFont="1" applyFill="1" applyBorder="1"/>
    <xf numFmtId="0" fontId="2" fillId="6" borderId="6" xfId="0" applyFont="1" applyFill="1" applyBorder="1" applyAlignment="1">
      <alignment horizontal="center"/>
    </xf>
    <xf numFmtId="0" fontId="2" fillId="6" borderId="4" xfId="0" applyFont="1" applyFill="1" applyBorder="1" applyAlignment="1">
      <alignment horizontal="center"/>
    </xf>
    <xf numFmtId="0" fontId="2" fillId="6" borderId="55" xfId="0" applyFont="1" applyFill="1" applyBorder="1" applyAlignment="1">
      <alignment horizontal="center"/>
    </xf>
    <xf numFmtId="0" fontId="0" fillId="0" borderId="40" xfId="0" applyBorder="1"/>
    <xf numFmtId="165" fontId="0" fillId="0" borderId="28" xfId="1" applyNumberFormat="1" applyFont="1" applyBorder="1"/>
    <xf numFmtId="165" fontId="0" fillId="0" borderId="29" xfId="1" applyNumberFormat="1" applyFont="1" applyBorder="1"/>
    <xf numFmtId="165" fontId="0" fillId="0" borderId="5" xfId="1" applyNumberFormat="1" applyFont="1" applyBorder="1"/>
    <xf numFmtId="0" fontId="2" fillId="2" borderId="35" xfId="0" applyFont="1" applyFill="1" applyBorder="1"/>
    <xf numFmtId="165" fontId="4" fillId="2" borderId="16" xfId="1" applyNumberFormat="1" applyFont="1" applyFill="1" applyBorder="1" applyAlignment="1">
      <alignment horizontal="center"/>
    </xf>
    <xf numFmtId="165" fontId="4" fillId="2" borderId="27" xfId="1" applyNumberFormat="1" applyFont="1" applyFill="1" applyBorder="1" applyAlignment="1">
      <alignment horizontal="center"/>
    </xf>
    <xf numFmtId="165" fontId="5" fillId="2" borderId="27" xfId="1" applyNumberFormat="1" applyFont="1" applyFill="1" applyBorder="1" applyAlignment="1">
      <alignment horizontal="center"/>
    </xf>
    <xf numFmtId="165" fontId="5" fillId="2" borderId="18" xfId="1" applyNumberFormat="1" applyFont="1" applyFill="1" applyBorder="1" applyAlignment="1">
      <alignment horizontal="center"/>
    </xf>
    <xf numFmtId="0" fontId="2" fillId="0" borderId="45" xfId="0" applyFont="1" applyBorder="1"/>
    <xf numFmtId="165" fontId="2" fillId="0" borderId="2" xfId="1" applyNumberFormat="1" applyFont="1" applyBorder="1" applyAlignment="1">
      <alignment horizontal="center"/>
    </xf>
    <xf numFmtId="165" fontId="2" fillId="0" borderId="64" xfId="1" applyNumberFormat="1" applyFont="1" applyBorder="1" applyAlignment="1">
      <alignment horizontal="center"/>
    </xf>
    <xf numFmtId="165" fontId="0" fillId="0" borderId="64" xfId="1" applyNumberFormat="1" applyFont="1" applyBorder="1"/>
    <xf numFmtId="165" fontId="0" fillId="0" borderId="1" xfId="1" applyNumberFormat="1" applyFont="1" applyBorder="1"/>
    <xf numFmtId="0" fontId="2" fillId="3" borderId="49" xfId="0" applyFont="1" applyFill="1" applyBorder="1"/>
    <xf numFmtId="165" fontId="1" fillId="2" borderId="24" xfId="1" applyNumberFormat="1" applyFont="1" applyFill="1" applyBorder="1" applyAlignment="1">
      <alignment horizontal="center"/>
    </xf>
    <xf numFmtId="165" fontId="1" fillId="2" borderId="25" xfId="1" applyNumberFormat="1" applyFont="1" applyFill="1" applyBorder="1" applyAlignment="1">
      <alignment horizontal="center"/>
    </xf>
    <xf numFmtId="165"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0" fontId="0" fillId="2" borderId="43" xfId="0" applyFill="1" applyBorder="1"/>
    <xf numFmtId="9" fontId="2" fillId="0" borderId="37" xfId="0" applyNumberFormat="1" applyFont="1" applyBorder="1" applyAlignment="1">
      <alignment horizontal="center"/>
    </xf>
    <xf numFmtId="0" fontId="2" fillId="0" borderId="37" xfId="0" applyFont="1" applyBorder="1" applyAlignment="1">
      <alignment horizontal="center"/>
    </xf>
    <xf numFmtId="165" fontId="0" fillId="0" borderId="44" xfId="1" applyNumberFormat="1" applyFont="1" applyBorder="1" applyAlignment="1">
      <alignment horizontal="center"/>
    </xf>
    <xf numFmtId="165" fontId="0" fillId="0" borderId="37" xfId="1" applyNumberFormat="1" applyFont="1" applyBorder="1" applyAlignment="1">
      <alignment horizontal="center"/>
    </xf>
    <xf numFmtId="166" fontId="12" fillId="0" borderId="3" xfId="0" applyNumberFormat="1" applyFont="1" applyBorder="1" applyAlignment="1">
      <alignment horizontal="center" vertical="center"/>
    </xf>
    <xf numFmtId="166" fontId="12" fillId="0" borderId="68"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9" xfId="0" applyFont="1" applyBorder="1" applyAlignment="1">
      <alignment horizontal="center" vertical="center"/>
    </xf>
    <xf numFmtId="0" fontId="12" fillId="0" borderId="3" xfId="0" applyFont="1" applyBorder="1" applyAlignment="1">
      <alignment horizontal="center" vertical="center"/>
    </xf>
    <xf numFmtId="0" fontId="12" fillId="0" borderId="66" xfId="0" applyFont="1" applyBorder="1" applyAlignment="1">
      <alignment horizontal="center" vertical="center"/>
    </xf>
    <xf numFmtId="0" fontId="12" fillId="0" borderId="4" xfId="0" applyFont="1" applyBorder="1" applyAlignment="1">
      <alignment horizontal="center" vertical="center" wrapText="1"/>
    </xf>
    <xf numFmtId="0" fontId="18" fillId="0" borderId="60"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8" fontId="12" fillId="0" borderId="61" xfId="0" applyNumberFormat="1" applyFont="1" applyBorder="1" applyAlignment="1">
      <alignment horizontal="center" vertical="center"/>
    </xf>
    <xf numFmtId="168"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6"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5" xfId="0" applyFont="1" applyBorder="1" applyAlignment="1">
      <alignment horizontal="center" vertical="center" wrapText="1"/>
    </xf>
    <xf numFmtId="165" fontId="12" fillId="2" borderId="23" xfId="1" applyNumberFormat="1" applyFont="1" applyFill="1" applyBorder="1" applyAlignment="1">
      <alignment vertical="center"/>
    </xf>
    <xf numFmtId="0" fontId="20" fillId="0" borderId="4" xfId="0" applyFont="1" applyBorder="1" applyAlignment="1">
      <alignment vertical="center" wrapText="1"/>
    </xf>
    <xf numFmtId="164" fontId="6" fillId="2" borderId="34" xfId="2" applyNumberFormat="1" applyFont="1" applyFill="1" applyBorder="1" applyAlignment="1">
      <alignment vertical="center" wrapText="1"/>
    </xf>
    <xf numFmtId="165" fontId="2" fillId="3" borderId="2" xfId="1" applyNumberFormat="1" applyFont="1" applyFill="1" applyBorder="1" applyAlignment="1">
      <alignment horizontal="center"/>
    </xf>
    <xf numFmtId="0" fontId="2" fillId="3" borderId="27" xfId="0" applyFont="1" applyFill="1" applyBorder="1" applyAlignment="1">
      <alignment horizontal="center"/>
    </xf>
    <xf numFmtId="0" fontId="21" fillId="0" borderId="0" xfId="0" applyFont="1" applyAlignment="1">
      <alignment vertical="center" wrapText="1"/>
    </xf>
    <xf numFmtId="0" fontId="21" fillId="0" borderId="55" xfId="0" applyFont="1" applyBorder="1" applyAlignment="1">
      <alignment vertical="center" wrapText="1"/>
    </xf>
    <xf numFmtId="165" fontId="0" fillId="0" borderId="0" xfId="0" applyNumberFormat="1"/>
    <xf numFmtId="43" fontId="0" fillId="0" borderId="0" xfId="0" applyNumberFormat="1"/>
    <xf numFmtId="164" fontId="0" fillId="0" borderId="0" xfId="0" applyNumberFormat="1"/>
    <xf numFmtId="165" fontId="0" fillId="3" borderId="0" xfId="0" applyNumberFormat="1" applyFill="1"/>
    <xf numFmtId="0" fontId="0" fillId="0" borderId="0" xfId="0"/>
    <xf numFmtId="165" fontId="0" fillId="0" borderId="28" xfId="1" applyNumberFormat="1" applyFont="1" applyBorder="1" applyAlignment="1">
      <alignment horizontal="center"/>
    </xf>
    <xf numFmtId="165" fontId="0" fillId="0" borderId="29" xfId="1" applyNumberFormat="1" applyFont="1" applyBorder="1" applyAlignment="1">
      <alignment horizontal="center"/>
    </xf>
    <xf numFmtId="165" fontId="0" fillId="0" borderId="5" xfId="1" applyNumberFormat="1" applyFont="1" applyBorder="1" applyAlignment="1">
      <alignment horizontal="center"/>
    </xf>
    <xf numFmtId="0" fontId="0" fillId="0" borderId="0" xfId="0"/>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165" fontId="0" fillId="0" borderId="30" xfId="1" applyNumberFormat="1" applyFont="1" applyBorder="1" applyAlignment="1">
      <alignment horizontal="center"/>
    </xf>
    <xf numFmtId="165" fontId="0" fillId="0" borderId="70" xfId="1" applyNumberFormat="1" applyFont="1" applyBorder="1" applyAlignment="1">
      <alignment horizontal="center"/>
    </xf>
    <xf numFmtId="165" fontId="0" fillId="0" borderId="21" xfId="1" applyNumberFormat="1" applyFont="1" applyBorder="1" applyAlignment="1">
      <alignment horizontal="center"/>
    </xf>
    <xf numFmtId="165" fontId="0" fillId="0" borderId="21" xfId="1" applyNumberFormat="1" applyFont="1" applyBorder="1"/>
    <xf numFmtId="165" fontId="0" fillId="0" borderId="71" xfId="1" applyNumberFormat="1" applyFont="1" applyBorder="1" applyAlignment="1">
      <alignment horizontal="center"/>
    </xf>
    <xf numFmtId="165" fontId="0" fillId="0" borderId="67" xfId="1" applyNumberFormat="1" applyFont="1" applyBorder="1" applyAlignment="1">
      <alignment horizontal="center"/>
    </xf>
    <xf numFmtId="165" fontId="0" fillId="0" borderId="67" xfId="1" applyNumberFormat="1" applyFont="1" applyBorder="1"/>
    <xf numFmtId="165" fontId="0" fillId="0" borderId="33" xfId="1" applyNumberFormat="1" applyFont="1" applyBorder="1" applyAlignment="1">
      <alignment horizontal="center"/>
    </xf>
    <xf numFmtId="165" fontId="0" fillId="0" borderId="40" xfId="1" applyNumberFormat="1" applyFont="1" applyBorder="1" applyAlignment="1">
      <alignment horizontal="center"/>
    </xf>
    <xf numFmtId="165" fontId="0" fillId="0" borderId="43" xfId="1" applyNumberFormat="1" applyFont="1" applyBorder="1"/>
    <xf numFmtId="165" fontId="0" fillId="0" borderId="39" xfId="1" applyNumberFormat="1" applyFont="1" applyBorder="1" applyAlignment="1">
      <alignment horizontal="center"/>
    </xf>
    <xf numFmtId="165" fontId="0" fillId="0" borderId="39" xfId="1" applyNumberFormat="1" applyFont="1" applyBorder="1"/>
    <xf numFmtId="165" fontId="0" fillId="0" borderId="10" xfId="1" applyNumberFormat="1" applyFont="1" applyBorder="1" applyAlignment="1">
      <alignment horizontal="center"/>
    </xf>
    <xf numFmtId="165" fontId="4" fillId="2" borderId="31" xfId="1" applyNumberFormat="1" applyFont="1" applyFill="1" applyBorder="1" applyAlignment="1">
      <alignment horizontal="center"/>
    </xf>
    <xf numFmtId="165" fontId="5" fillId="2" borderId="36" xfId="1" applyNumberFormat="1" applyFont="1" applyFill="1" applyBorder="1" applyAlignment="1">
      <alignment horizontal="center"/>
    </xf>
    <xf numFmtId="165" fontId="4" fillId="3" borderId="35" xfId="1" applyNumberFormat="1" applyFont="1" applyFill="1" applyBorder="1" applyAlignment="1">
      <alignment horizontal="center"/>
    </xf>
    <xf numFmtId="165" fontId="0" fillId="0" borderId="40" xfId="1" applyNumberFormat="1" applyFont="1" applyBorder="1"/>
    <xf numFmtId="165" fontId="5" fillId="2" borderId="35" xfId="1" applyNumberFormat="1" applyFont="1" applyFill="1" applyBorder="1" applyAlignment="1">
      <alignment horizontal="center"/>
    </xf>
    <xf numFmtId="165" fontId="5" fillId="2" borderId="34" xfId="1" applyNumberFormat="1" applyFont="1" applyFill="1" applyBorder="1" applyAlignment="1">
      <alignment horizontal="center"/>
    </xf>
    <xf numFmtId="165" fontId="4" fillId="2" borderId="35" xfId="1" applyNumberFormat="1" applyFont="1" applyFill="1" applyBorder="1" applyAlignment="1">
      <alignment horizontal="center"/>
    </xf>
    <xf numFmtId="0" fontId="0" fillId="0" borderId="0" xfId="0"/>
    <xf numFmtId="165" fontId="0" fillId="7" borderId="0" xfId="0" applyNumberFormat="1" applyFill="1"/>
    <xf numFmtId="0" fontId="2" fillId="6" borderId="60" xfId="0" applyFont="1" applyFill="1" applyBorder="1" applyAlignment="1">
      <alignment horizontal="center"/>
    </xf>
    <xf numFmtId="0" fontId="2" fillId="6" borderId="61" xfId="0" applyFont="1" applyFill="1" applyBorder="1" applyAlignment="1">
      <alignment horizontal="center"/>
    </xf>
    <xf numFmtId="0" fontId="2" fillId="6" borderId="63" xfId="0" applyFont="1" applyFill="1" applyBorder="1" applyAlignment="1">
      <alignment horizontal="center"/>
    </xf>
    <xf numFmtId="0" fontId="2" fillId="0" borderId="0" xfId="0" applyFont="1" applyAlignment="1">
      <alignment horizontal="center"/>
    </xf>
    <xf numFmtId="0" fontId="0" fillId="0" borderId="0" xfId="0" applyAlignment="1">
      <alignment horizontal="center"/>
    </xf>
    <xf numFmtId="0" fontId="0" fillId="0" borderId="32" xfId="0" applyBorder="1" applyAlignment="1">
      <alignment horizontal="center"/>
    </xf>
    <xf numFmtId="0" fontId="2" fillId="6" borderId="19" xfId="0" applyFont="1" applyFill="1" applyBorder="1" applyAlignment="1">
      <alignment horizontal="center"/>
    </xf>
    <xf numFmtId="0" fontId="2" fillId="6" borderId="47" xfId="0" applyFont="1" applyFill="1" applyBorder="1" applyAlignment="1">
      <alignment horizontal="center"/>
    </xf>
    <xf numFmtId="0" fontId="2" fillId="6" borderId="42" xfId="0" applyFont="1" applyFill="1" applyBorder="1" applyAlignment="1">
      <alignment horizontal="center"/>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5" xfId="0" applyFont="1" applyBorder="1" applyAlignment="1">
      <alignment horizontal="left" vertical="center" wrapText="1"/>
    </xf>
    <xf numFmtId="0" fontId="9" fillId="0" borderId="6" xfId="0" applyFont="1" applyBorder="1" applyAlignment="1">
      <alignment horizontal="left" vertical="center" wrapText="1"/>
    </xf>
    <xf numFmtId="0" fontId="9" fillId="0" borderId="55" xfId="0" applyFont="1" applyBorder="1" applyAlignment="1">
      <alignment horizontal="left" vertical="center"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3"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6"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51"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5" xfId="0" applyFont="1" applyFill="1" applyBorder="1" applyAlignment="1">
      <alignment horizontal="left" vertical="distributed" wrapText="1"/>
    </xf>
    <xf numFmtId="0" fontId="9" fillId="0" borderId="67"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9" fillId="0" borderId="60"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63" xfId="0" applyFont="1" applyBorder="1" applyAlignment="1">
      <alignment horizontal="center"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4"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7" xfId="0" applyFont="1" applyBorder="1" applyAlignment="1">
      <alignment horizontal="left" vertical="distributed" wrapText="1"/>
    </xf>
    <xf numFmtId="0" fontId="9" fillId="0" borderId="42" xfId="0" applyFont="1" applyBorder="1" applyAlignment="1">
      <alignment horizontal="left" vertical="distributed" wrapText="1"/>
    </xf>
    <xf numFmtId="0" fontId="10" fillId="6" borderId="6" xfId="0" applyFont="1" applyFill="1" applyBorder="1" applyAlignment="1">
      <alignment vertical="distributed" wrapText="1"/>
    </xf>
    <xf numFmtId="0" fontId="9" fillId="6" borderId="55" xfId="0" applyFont="1" applyFill="1" applyBorder="1" applyAlignment="1">
      <alignment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3"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5" xfId="0" applyFont="1" applyBorder="1" applyAlignment="1">
      <alignment horizontal="center" vertical="distributed" wrapText="1"/>
    </xf>
    <xf numFmtId="166" fontId="9" fillId="0" borderId="6" xfId="0" applyNumberFormat="1" applyFont="1" applyBorder="1" applyAlignment="1">
      <alignment horizontal="center" vertical="distributed" wrapText="1"/>
    </xf>
    <xf numFmtId="166" fontId="9" fillId="0" borderId="4" xfId="0" applyNumberFormat="1" applyFont="1" applyBorder="1" applyAlignment="1">
      <alignment horizontal="center" vertical="distributed" wrapText="1"/>
    </xf>
    <xf numFmtId="166" fontId="9" fillId="0" borderId="55" xfId="0" applyNumberFormat="1"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4" xfId="0" applyFont="1" applyBorder="1" applyAlignment="1">
      <alignment horizontal="center" vertical="center" wrapText="1"/>
    </xf>
    <xf numFmtId="0" fontId="10" fillId="6" borderId="58" xfId="0" applyFont="1" applyFill="1" applyBorder="1" applyAlignment="1">
      <alignment horizontal="center" vertical="distributed" wrapText="1"/>
    </xf>
    <xf numFmtId="0" fontId="9" fillId="6" borderId="48"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1"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6" xfId="0" applyFont="1" applyFill="1" applyBorder="1" applyAlignment="1">
      <alignment horizontal="center" vertical="distributed" wrapText="1"/>
    </xf>
    <xf numFmtId="0" fontId="9" fillId="6" borderId="51"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1" xfId="0" applyFont="1" applyBorder="1" applyAlignment="1">
      <alignment horizontal="left" vertical="center" wrapText="1"/>
    </xf>
    <xf numFmtId="0" fontId="9" fillId="0" borderId="56"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51" xfId="0" applyFont="1" applyBorder="1" applyAlignment="1">
      <alignment horizontal="left" vertical="distributed" wrapText="1"/>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3" fillId="0" borderId="60" xfId="0" applyFont="1" applyBorder="1" applyAlignment="1">
      <alignment horizontal="center"/>
    </xf>
    <xf numFmtId="0" fontId="13" fillId="0" borderId="61"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61" xfId="0" applyFont="1" applyBorder="1" applyAlignment="1">
      <alignment horizontal="center"/>
    </xf>
    <xf numFmtId="0" fontId="9" fillId="0" borderId="63" xfId="0" applyFont="1" applyBorder="1" applyAlignment="1">
      <alignment horizontal="center"/>
    </xf>
    <xf numFmtId="0" fontId="9" fillId="0" borderId="4" xfId="0" applyFont="1" applyBorder="1" applyAlignment="1">
      <alignment horizontal="center"/>
    </xf>
    <xf numFmtId="0" fontId="9" fillId="0" borderId="55" xfId="0" applyFont="1" applyBorder="1" applyAlignment="1">
      <alignment horizontal="center"/>
    </xf>
    <xf numFmtId="0" fontId="15" fillId="0" borderId="21"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51" xfId="0" applyFont="1" applyBorder="1" applyAlignment="1">
      <alignment horizontal="center" vertical="center" wrapText="1"/>
    </xf>
    <xf numFmtId="0" fontId="12" fillId="0" borderId="0" xfId="0" applyFont="1" applyAlignment="1">
      <alignment horizontal="left" vertical="center"/>
    </xf>
    <xf numFmtId="0" fontId="12" fillId="0" borderId="41" xfId="0" applyFont="1" applyBorder="1" applyAlignment="1">
      <alignment horizontal="left" vertical="center"/>
    </xf>
    <xf numFmtId="0" fontId="12" fillId="0" borderId="32" xfId="0" applyFont="1" applyBorder="1" applyAlignment="1">
      <alignment horizontal="left" vertical="center"/>
    </xf>
    <xf numFmtId="0" fontId="12" fillId="0" borderId="51"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1"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4" xfId="0" applyFont="1" applyBorder="1" applyAlignment="1">
      <alignment horizontal="center" vertical="center" wrapText="1"/>
    </xf>
    <xf numFmtId="0" fontId="18" fillId="5" borderId="58"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8" xfId="0" applyFont="1" applyFill="1" applyBorder="1" applyAlignment="1">
      <alignment horizontal="center" vertical="center"/>
    </xf>
    <xf numFmtId="0" fontId="18" fillId="0" borderId="0" xfId="0" applyFont="1" applyAlignment="1">
      <alignment horizontal="left" vertical="center"/>
    </xf>
    <xf numFmtId="0" fontId="18" fillId="0" borderId="41" xfId="0" applyFont="1" applyBorder="1" applyAlignment="1">
      <alignment horizontal="left" vertical="center"/>
    </xf>
    <xf numFmtId="1" fontId="12" fillId="0" borderId="0" xfId="0" applyNumberFormat="1" applyFont="1" applyAlignment="1">
      <alignment horizontal="left" vertical="center"/>
    </xf>
    <xf numFmtId="1" fontId="12" fillId="0" borderId="41" xfId="0" applyNumberFormat="1" applyFont="1" applyBorder="1" applyAlignment="1">
      <alignment horizontal="left" vertical="center"/>
    </xf>
    <xf numFmtId="0" fontId="12" fillId="0" borderId="58" xfId="0" applyFont="1" applyBorder="1" applyAlignment="1">
      <alignment horizontal="center" vertical="center"/>
    </xf>
    <xf numFmtId="0" fontId="0" fillId="0" borderId="11" xfId="0" applyBorder="1"/>
    <xf numFmtId="0" fontId="0" fillId="0" borderId="48" xfId="0" applyBorder="1"/>
    <xf numFmtId="0" fontId="0" fillId="0" borderId="20" xfId="0" applyBorder="1"/>
    <xf numFmtId="0" fontId="0" fillId="0" borderId="0" xfId="0"/>
    <xf numFmtId="0" fontId="0" fillId="0" borderId="41" xfId="0" applyBorder="1"/>
    <xf numFmtId="0" fontId="0" fillId="0" borderId="56" xfId="0" applyBorder="1"/>
    <xf numFmtId="0" fontId="0" fillId="0" borderId="32" xfId="0" applyBorder="1"/>
    <xf numFmtId="0" fontId="0" fillId="0" borderId="51"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7" xfId="0" applyFont="1" applyFill="1" applyBorder="1" applyAlignment="1">
      <alignment horizontal="center" vertical="center"/>
    </xf>
    <xf numFmtId="0" fontId="18" fillId="4" borderId="12" xfId="0" applyFont="1" applyFill="1" applyBorder="1" applyAlignment="1">
      <alignment horizontal="center" vertical="center"/>
    </xf>
    <xf numFmtId="166" fontId="18" fillId="0" borderId="17" xfId="0" applyNumberFormat="1" applyFont="1" applyBorder="1" applyAlignment="1">
      <alignment horizontal="center" vertical="center"/>
    </xf>
    <xf numFmtId="166" fontId="18" fillId="0" borderId="34"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4" xfId="0" applyFont="1" applyBorder="1" applyAlignment="1">
      <alignment horizontal="center" vertical="center"/>
    </xf>
    <xf numFmtId="14" fontId="18" fillId="0" borderId="58"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8"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1" xfId="0" applyNumberFormat="1" applyFont="1" applyBorder="1" applyAlignment="1">
      <alignment horizontal="left" vertical="center" wrapText="1"/>
    </xf>
    <xf numFmtId="14" fontId="18" fillId="0" borderId="56"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51" xfId="0" applyNumberFormat="1" applyFont="1" applyBorder="1" applyAlignment="1">
      <alignment horizontal="left" vertical="center"/>
    </xf>
    <xf numFmtId="0" fontId="18" fillId="0" borderId="54" xfId="0" applyFont="1" applyBorder="1" applyAlignment="1">
      <alignment horizontal="center" vertical="center" wrapText="1"/>
    </xf>
    <xf numFmtId="0" fontId="18" fillId="0" borderId="23" xfId="0" applyFont="1" applyBorder="1" applyAlignment="1">
      <alignment horizontal="center" vertical="center" wrapText="1"/>
    </xf>
    <xf numFmtId="0" fontId="9" fillId="0" borderId="6"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5" xfId="0" applyFont="1" applyBorder="1" applyAlignment="1">
      <alignment horizontal="center" vertical="distributed" wrapText="1"/>
    </xf>
    <xf numFmtId="15" fontId="9" fillId="0" borderId="6" xfId="0" applyNumberFormat="1" applyFont="1" applyBorder="1" applyAlignment="1">
      <alignment horizontal="center" vertical="distributed" wrapText="1"/>
    </xf>
    <xf numFmtId="0" fontId="9" fillId="0" borderId="28" xfId="0" applyFont="1" applyBorder="1" applyAlignment="1">
      <alignment horizontal="left" vertical="distributed" wrapText="1"/>
    </xf>
    <xf numFmtId="0" fontId="10" fillId="6" borderId="60"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2" fillId="6" borderId="63"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6" xfId="0" applyFont="1" applyBorder="1" applyAlignment="1">
      <alignment horizontal="left" vertical="distributed" wrapText="1"/>
    </xf>
    <xf numFmtId="0" fontId="9" fillId="0" borderId="55"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2" fillId="6" borderId="9" xfId="0" applyFont="1" applyFill="1" applyBorder="1" applyAlignment="1">
      <alignment horizontal="center" vertical="center" wrapText="1"/>
    </xf>
    <xf numFmtId="0" fontId="10" fillId="6" borderId="62"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9" fillId="0" borderId="56" xfId="0" applyFont="1" applyBorder="1" applyAlignment="1">
      <alignment horizontal="center"/>
    </xf>
    <xf numFmtId="0" fontId="9" fillId="0" borderId="32" xfId="0" applyFont="1" applyBorder="1" applyAlignment="1">
      <alignment horizontal="center"/>
    </xf>
    <xf numFmtId="0" fontId="9" fillId="0" borderId="51" xfId="0" applyFont="1" applyBorder="1" applyAlignment="1">
      <alignment horizontal="center"/>
    </xf>
    <xf numFmtId="15" fontId="9" fillId="0" borderId="14" xfId="0" applyNumberFormat="1" applyFont="1" applyBorder="1" applyAlignment="1">
      <alignment horizontal="center" vertical="distributed" wrapText="1"/>
    </xf>
    <xf numFmtId="15" fontId="9" fillId="0" borderId="4" xfId="0" applyNumberFormat="1" applyFont="1" applyBorder="1" applyAlignment="1">
      <alignment horizontal="center" vertical="distributed" wrapText="1"/>
    </xf>
    <xf numFmtId="0" fontId="10" fillId="6" borderId="58" xfId="0" applyFont="1" applyFill="1" applyBorder="1" applyAlignment="1">
      <alignment horizontal="left" vertical="distributed" wrapText="1"/>
    </xf>
    <xf numFmtId="0" fontId="2" fillId="6" borderId="48" xfId="0" applyFont="1" applyFill="1" applyBorder="1" applyAlignment="1">
      <alignment horizontal="left" vertical="distributed" wrapText="1"/>
    </xf>
    <xf numFmtId="0" fontId="2" fillId="6" borderId="56" xfId="0" applyFont="1" applyFill="1" applyBorder="1" applyAlignment="1">
      <alignment horizontal="left" vertical="distributed" wrapText="1"/>
    </xf>
    <xf numFmtId="0" fontId="2" fillId="6" borderId="51"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8" xfId="0" applyBorder="1" applyAlignment="1">
      <alignment horizontal="center" vertical="center" wrapText="1"/>
    </xf>
    <xf numFmtId="0" fontId="0" fillId="0" borderId="32" xfId="0" applyBorder="1" applyAlignment="1">
      <alignment horizontal="center" vertical="center" wrapText="1"/>
    </xf>
    <xf numFmtId="0" fontId="0" fillId="0" borderId="51"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6"/>
  <sheetViews>
    <sheetView tabSelected="1" workbookViewId="0">
      <selection activeCell="K8" sqref="K8"/>
    </sheetView>
  </sheetViews>
  <sheetFormatPr defaultRowHeight="15" x14ac:dyDescent="0.25"/>
  <cols>
    <col min="1" max="1" width="23.7109375" customWidth="1"/>
  </cols>
  <sheetData>
    <row r="1" spans="1:31" x14ac:dyDescent="0.25">
      <c r="A1" s="233" t="s">
        <v>116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row>
    <row r="2" spans="1:31" ht="23.25" customHeight="1" x14ac:dyDescent="0.25">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row>
    <row r="3" spans="1:31" ht="15.75" thickBot="1" x14ac:dyDescent="0.3">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row>
    <row r="4" spans="1:31" ht="47.25" customHeight="1" x14ac:dyDescent="0.25">
      <c r="A4" s="126"/>
      <c r="B4" s="236" t="s">
        <v>117</v>
      </c>
      <c r="C4" s="237"/>
      <c r="D4" s="237"/>
      <c r="E4" s="237"/>
      <c r="F4" s="238"/>
      <c r="G4" s="230" t="s">
        <v>119</v>
      </c>
      <c r="H4" s="231"/>
      <c r="I4" s="231"/>
      <c r="J4" s="231"/>
      <c r="K4" s="232"/>
      <c r="L4" s="236" t="s">
        <v>119</v>
      </c>
      <c r="M4" s="237"/>
      <c r="N4" s="237"/>
      <c r="O4" s="237"/>
      <c r="P4" s="238"/>
      <c r="Q4" s="236" t="s">
        <v>119</v>
      </c>
      <c r="R4" s="237"/>
      <c r="S4" s="237"/>
      <c r="T4" s="237"/>
      <c r="U4" s="238"/>
      <c r="V4" s="230" t="s">
        <v>120</v>
      </c>
      <c r="W4" s="231"/>
      <c r="X4" s="231"/>
      <c r="Y4" s="231"/>
      <c r="Z4" s="232"/>
      <c r="AA4" s="230" t="s">
        <v>121</v>
      </c>
      <c r="AB4" s="231"/>
      <c r="AC4" s="231"/>
      <c r="AD4" s="231"/>
      <c r="AE4" s="232"/>
    </row>
    <row r="5" spans="1:31" x14ac:dyDescent="0.25">
      <c r="A5" s="127" t="s">
        <v>0</v>
      </c>
      <c r="B5" s="129" t="s">
        <v>1</v>
      </c>
      <c r="C5" s="130" t="s">
        <v>2</v>
      </c>
      <c r="D5" s="130" t="s">
        <v>3</v>
      </c>
      <c r="E5" s="130" t="s">
        <v>4</v>
      </c>
      <c r="F5" s="131" t="s">
        <v>5</v>
      </c>
      <c r="G5" s="129" t="s">
        <v>1</v>
      </c>
      <c r="H5" s="130" t="s">
        <v>2</v>
      </c>
      <c r="I5" s="130" t="s">
        <v>3</v>
      </c>
      <c r="J5" s="130" t="s">
        <v>4</v>
      </c>
      <c r="K5" s="131" t="s">
        <v>5</v>
      </c>
      <c r="L5" s="129" t="s">
        <v>1</v>
      </c>
      <c r="M5" s="130" t="s">
        <v>2</v>
      </c>
      <c r="N5" s="130" t="s">
        <v>3</v>
      </c>
      <c r="O5" s="130" t="s">
        <v>4</v>
      </c>
      <c r="P5" s="131" t="s">
        <v>5</v>
      </c>
      <c r="Q5" s="129" t="s">
        <v>1</v>
      </c>
      <c r="R5" s="130" t="s">
        <v>2</v>
      </c>
      <c r="S5" s="130" t="s">
        <v>3</v>
      </c>
      <c r="T5" s="130" t="s">
        <v>4</v>
      </c>
      <c r="U5" s="131" t="s">
        <v>5</v>
      </c>
      <c r="V5" s="129" t="s">
        <v>1</v>
      </c>
      <c r="W5" s="130" t="s">
        <v>2</v>
      </c>
      <c r="X5" s="130" t="s">
        <v>3</v>
      </c>
      <c r="Y5" s="130" t="s">
        <v>4</v>
      </c>
      <c r="Z5" s="131" t="s">
        <v>5</v>
      </c>
      <c r="AA5" s="129" t="s">
        <v>1</v>
      </c>
      <c r="AB5" s="130" t="s">
        <v>2</v>
      </c>
      <c r="AC5" s="130" t="s">
        <v>3</v>
      </c>
      <c r="AD5" s="130" t="s">
        <v>4</v>
      </c>
      <c r="AE5" s="131" t="s">
        <v>5</v>
      </c>
    </row>
    <row r="6" spans="1:31" x14ac:dyDescent="0.25">
      <c r="A6" s="128" t="s">
        <v>6</v>
      </c>
      <c r="B6" s="40">
        <v>0</v>
      </c>
      <c r="C6" s="40">
        <v>0</v>
      </c>
      <c r="D6" s="40">
        <v>0</v>
      </c>
      <c r="E6" s="40">
        <v>0</v>
      </c>
      <c r="F6" s="40">
        <v>0</v>
      </c>
      <c r="G6" s="40">
        <v>0</v>
      </c>
      <c r="H6" s="40">
        <v>0</v>
      </c>
      <c r="I6" s="40">
        <v>0</v>
      </c>
      <c r="J6" s="40">
        <v>0</v>
      </c>
      <c r="K6" s="40">
        <v>0</v>
      </c>
      <c r="L6" s="40"/>
      <c r="M6" s="40">
        <v>0</v>
      </c>
      <c r="N6" s="40">
        <v>0</v>
      </c>
      <c r="O6" s="40">
        <v>0</v>
      </c>
      <c r="P6" s="40">
        <v>0</v>
      </c>
      <c r="Q6" s="40"/>
      <c r="R6" s="40">
        <v>0</v>
      </c>
      <c r="S6" s="40"/>
      <c r="T6" s="40"/>
      <c r="U6" s="40"/>
      <c r="V6" s="40"/>
      <c r="W6" s="40"/>
      <c r="X6" s="40"/>
      <c r="Y6" s="40"/>
      <c r="Z6" s="154"/>
      <c r="AA6" s="40"/>
      <c r="AB6" s="40"/>
      <c r="AC6" s="40"/>
      <c r="AD6" s="40"/>
      <c r="AE6" s="154"/>
    </row>
    <row r="7" spans="1:31" x14ac:dyDescent="0.25">
      <c r="A7" s="128" t="s">
        <v>7</v>
      </c>
      <c r="B7" s="1">
        <v>1</v>
      </c>
      <c r="C7" s="1">
        <v>4</v>
      </c>
      <c r="D7" s="1"/>
      <c r="E7" s="1"/>
      <c r="F7" s="1"/>
      <c r="G7" s="1">
        <v>1</v>
      </c>
      <c r="H7" s="1">
        <v>1</v>
      </c>
      <c r="I7" s="1"/>
      <c r="J7" s="1">
        <v>1</v>
      </c>
      <c r="K7" s="1">
        <v>1</v>
      </c>
      <c r="L7" s="1">
        <v>1</v>
      </c>
      <c r="M7" s="1"/>
      <c r="N7" s="1"/>
      <c r="O7" s="1"/>
      <c r="P7" s="1"/>
      <c r="Q7" s="1">
        <v>1</v>
      </c>
      <c r="R7" s="1"/>
      <c r="S7" s="1"/>
      <c r="T7" s="1"/>
      <c r="U7" s="1"/>
      <c r="V7" s="1">
        <v>1</v>
      </c>
      <c r="W7" s="1"/>
      <c r="X7" s="1"/>
      <c r="Y7" s="1"/>
      <c r="Z7" s="155">
        <v>1</v>
      </c>
      <c r="AA7" s="1">
        <v>1</v>
      </c>
      <c r="AB7" s="1"/>
      <c r="AC7" s="1"/>
      <c r="AD7" s="1"/>
      <c r="AE7" s="155">
        <v>1</v>
      </c>
    </row>
    <row r="8" spans="1:31" ht="15.75" thickBot="1" x14ac:dyDescent="0.3">
      <c r="A8" s="128" t="s">
        <v>8</v>
      </c>
      <c r="B8" s="42">
        <f>(202*3.65)/4</f>
        <v>184.32499999999999</v>
      </c>
      <c r="C8" s="42">
        <f>(200*3.65)/4</f>
        <v>182.5</v>
      </c>
      <c r="D8" s="42"/>
      <c r="E8" s="42"/>
      <c r="F8" s="42"/>
      <c r="G8" s="41">
        <f>1027 + 300+75+75 + 100</f>
        <v>1577</v>
      </c>
      <c r="H8" s="41">
        <f>919 + 300 + 75</f>
        <v>1294</v>
      </c>
      <c r="I8" s="42"/>
      <c r="J8" s="42">
        <f>919+300+75</f>
        <v>1294</v>
      </c>
      <c r="K8" s="41">
        <f>811+300</f>
        <v>1111</v>
      </c>
      <c r="L8" s="41">
        <f>1004+300</f>
        <v>1304</v>
      </c>
      <c r="M8" s="42"/>
      <c r="N8" s="42"/>
      <c r="O8" s="42"/>
      <c r="P8" s="43"/>
      <c r="Q8" s="41">
        <f>1220+300+75*2</f>
        <v>1670</v>
      </c>
      <c r="R8" s="42"/>
      <c r="S8" s="42"/>
      <c r="T8" s="42"/>
      <c r="U8" s="43"/>
      <c r="V8" s="41">
        <f>(1670+700+360-100)/2</f>
        <v>1315</v>
      </c>
      <c r="W8" s="42"/>
      <c r="X8" s="42"/>
      <c r="Y8" s="42"/>
      <c r="Z8" s="43">
        <f>(2300+700+360 -100)/2</f>
        <v>1630</v>
      </c>
      <c r="AA8" s="41">
        <f>(1610+700+360-100)/2</f>
        <v>1285</v>
      </c>
      <c r="AB8" s="42"/>
      <c r="AC8" s="42"/>
      <c r="AD8" s="42"/>
      <c r="AE8" s="43">
        <f>(2240+700+360 -100)/2</f>
        <v>1600</v>
      </c>
    </row>
    <row r="9" spans="1:31" ht="15.75" thickBot="1" x14ac:dyDescent="0.3">
      <c r="A9" s="153" t="s">
        <v>9</v>
      </c>
      <c r="B9" s="4">
        <f t="shared" ref="B9:U9" si="0">+(((B8*B6)+B8)*B7)</f>
        <v>184.32499999999999</v>
      </c>
      <c r="C9" s="4">
        <f>+(((C8*C6)+C8)*C7)/2</f>
        <v>365</v>
      </c>
      <c r="D9" s="5">
        <f>+(((D8*D6)+D8)*D7)/3</f>
        <v>0</v>
      </c>
      <c r="E9" s="5">
        <f t="shared" si="0"/>
        <v>0</v>
      </c>
      <c r="F9" s="44">
        <f t="shared" si="0"/>
        <v>0</v>
      </c>
      <c r="G9" s="4">
        <f t="shared" ref="G9" si="1">+(((G8*G6)+G8)*G7)</f>
        <v>1577</v>
      </c>
      <c r="H9" s="5">
        <f>+(((H8*H6)+H8)*H7)/2</f>
        <v>647</v>
      </c>
      <c r="I9" s="5">
        <f>+(((I8*I6)+I8)*I7)/3</f>
        <v>0</v>
      </c>
      <c r="J9" s="5">
        <f t="shared" ref="J9:K9" si="2">+(((J8*J6)+J8)*J7)</f>
        <v>1294</v>
      </c>
      <c r="K9" s="44">
        <f t="shared" si="2"/>
        <v>1111</v>
      </c>
      <c r="L9" s="4">
        <f t="shared" si="0"/>
        <v>1304</v>
      </c>
      <c r="M9" s="5">
        <f>+(((M8*M6)+M8)*M7)/2</f>
        <v>0</v>
      </c>
      <c r="N9" s="5">
        <f>+(((N8*N6)+N8)*N7)/3</f>
        <v>0</v>
      </c>
      <c r="O9" s="5">
        <f t="shared" si="0"/>
        <v>0</v>
      </c>
      <c r="P9" s="44">
        <f t="shared" si="0"/>
        <v>0</v>
      </c>
      <c r="Q9" s="4">
        <f t="shared" si="0"/>
        <v>1670</v>
      </c>
      <c r="R9" s="5">
        <f>+(((R8*R6)+R8)*R7)/2</f>
        <v>0</v>
      </c>
      <c r="S9" s="5">
        <f>+(((S8*S6)+S8)*S7)/3</f>
        <v>0</v>
      </c>
      <c r="T9" s="5">
        <f t="shared" si="0"/>
        <v>0</v>
      </c>
      <c r="U9" s="44">
        <f t="shared" si="0"/>
        <v>0</v>
      </c>
      <c r="V9" s="4">
        <f t="shared" ref="V9" si="3">+(((V8*V6)+V8)*V7)</f>
        <v>1315</v>
      </c>
      <c r="W9" s="5">
        <f>+(((W8*W6)+W8)*W7)/2</f>
        <v>0</v>
      </c>
      <c r="X9" s="5">
        <f>+(((X8*X6)+X8)*X7)/3</f>
        <v>0</v>
      </c>
      <c r="Y9" s="5">
        <f t="shared" ref="Y9:AA9" si="4">+(((Y8*Y6)+Y8)*Y7)</f>
        <v>0</v>
      </c>
      <c r="Z9" s="44">
        <f t="shared" si="4"/>
        <v>1630</v>
      </c>
      <c r="AA9" s="4">
        <f t="shared" si="4"/>
        <v>1285</v>
      </c>
      <c r="AB9" s="5">
        <f>+(((AB8*AB6)+AB8)*AB7)/2</f>
        <v>0</v>
      </c>
      <c r="AC9" s="5">
        <f>+(((AC8*AC6)+AC8)*AC7)/3</f>
        <v>0</v>
      </c>
      <c r="AD9" s="5">
        <f t="shared" ref="AD9:AE9" si="5">+(((AD8*AD6)+AD8)*AD7)</f>
        <v>0</v>
      </c>
      <c r="AE9" s="44">
        <f t="shared" si="5"/>
        <v>1600</v>
      </c>
    </row>
    <row r="10" spans="1:31" ht="15.75" x14ac:dyDescent="0.25">
      <c r="A10" s="194"/>
      <c r="B10" s="208"/>
      <c r="C10" s="215"/>
      <c r="D10" s="215"/>
      <c r="E10" s="215"/>
      <c r="F10" s="212"/>
      <c r="G10" s="215"/>
      <c r="H10" s="215"/>
      <c r="I10" s="215"/>
      <c r="J10" s="215"/>
      <c r="K10" s="212"/>
      <c r="L10" s="208"/>
      <c r="M10" s="215"/>
      <c r="N10" s="215"/>
      <c r="O10" s="215"/>
      <c r="P10" s="212"/>
      <c r="Q10" s="215"/>
      <c r="R10" s="215"/>
      <c r="S10" s="215"/>
      <c r="T10" s="212"/>
      <c r="U10" s="3"/>
      <c r="V10" s="3"/>
      <c r="W10" s="3"/>
      <c r="X10" s="3"/>
      <c r="Y10" s="3"/>
      <c r="Z10" s="156"/>
      <c r="AA10" s="3"/>
      <c r="AB10" s="3"/>
      <c r="AC10" s="3"/>
      <c r="AD10" s="3"/>
      <c r="AE10" s="156"/>
    </row>
    <row r="11" spans="1:31" ht="15.75" x14ac:dyDescent="0.25">
      <c r="A11" s="195" t="s">
        <v>118</v>
      </c>
      <c r="B11" s="209"/>
      <c r="C11" s="157">
        <v>1199</v>
      </c>
      <c r="D11" s="157"/>
      <c r="E11" s="157"/>
      <c r="F11" s="45"/>
      <c r="G11" s="157"/>
      <c r="H11" s="157"/>
      <c r="I11" s="157"/>
      <c r="J11" s="157"/>
      <c r="K11" s="45"/>
      <c r="L11" s="220"/>
      <c r="M11" s="157"/>
      <c r="N11" s="157"/>
      <c r="O11" s="157"/>
      <c r="P11" s="45"/>
      <c r="Q11" s="157"/>
      <c r="R11" s="157"/>
      <c r="S11" s="157"/>
      <c r="T11" s="45"/>
      <c r="U11" s="2"/>
      <c r="V11" s="2"/>
      <c r="W11" s="2"/>
      <c r="X11" s="2"/>
      <c r="Y11" s="2"/>
      <c r="Z11" s="157"/>
      <c r="AA11" s="2"/>
      <c r="AB11" s="2"/>
      <c r="AC11" s="2"/>
      <c r="AD11" s="2"/>
      <c r="AE11" s="157"/>
    </row>
    <row r="12" spans="1:31" ht="15.75" x14ac:dyDescent="0.25">
      <c r="A12" s="195"/>
      <c r="C12" s="157"/>
      <c r="D12" s="157"/>
      <c r="E12" s="157"/>
      <c r="F12" s="45"/>
      <c r="G12" s="157"/>
      <c r="H12" s="157"/>
      <c r="I12" s="157"/>
      <c r="J12" s="157"/>
      <c r="K12" s="45"/>
      <c r="L12" s="220"/>
      <c r="M12" s="157"/>
      <c r="N12" s="157"/>
      <c r="O12" s="157"/>
      <c r="P12" s="45"/>
      <c r="Q12" s="157"/>
      <c r="R12" s="157"/>
      <c r="S12" s="157"/>
      <c r="T12" s="45"/>
      <c r="U12" s="2"/>
      <c r="V12" s="2"/>
      <c r="W12" s="2"/>
      <c r="X12" s="2"/>
      <c r="Y12" s="2"/>
      <c r="Z12" s="157"/>
      <c r="AA12" s="2"/>
      <c r="AB12" s="2"/>
      <c r="AC12" s="2"/>
      <c r="AD12" s="2"/>
      <c r="AE12" s="157"/>
    </row>
    <row r="13" spans="1:31" ht="15.75" x14ac:dyDescent="0.25">
      <c r="A13" s="195"/>
      <c r="B13" s="209"/>
      <c r="C13" s="157"/>
      <c r="D13" s="157"/>
      <c r="E13" s="157"/>
      <c r="F13" s="45"/>
      <c r="G13" s="157"/>
      <c r="H13" s="157"/>
      <c r="I13" s="157"/>
      <c r="J13" s="157"/>
      <c r="K13" s="45"/>
      <c r="L13" s="220"/>
      <c r="M13" s="157"/>
      <c r="N13" s="157"/>
      <c r="O13" s="157"/>
      <c r="P13" s="45"/>
      <c r="Q13" s="157"/>
      <c r="R13" s="157"/>
      <c r="S13" s="157"/>
      <c r="T13" s="45"/>
      <c r="U13" s="2"/>
      <c r="V13" s="2"/>
      <c r="W13" s="2"/>
      <c r="X13" s="2"/>
      <c r="Y13" s="2"/>
      <c r="Z13" s="157"/>
      <c r="AA13" s="2"/>
      <c r="AB13" s="2"/>
      <c r="AC13" s="2"/>
      <c r="AD13" s="2"/>
      <c r="AE13" s="157"/>
    </row>
    <row r="14" spans="1:31" ht="15.75" x14ac:dyDescent="0.25">
      <c r="A14" s="195"/>
      <c r="B14" s="209"/>
      <c r="C14" s="157"/>
      <c r="D14" s="157"/>
      <c r="E14" s="157"/>
      <c r="F14" s="45"/>
      <c r="G14" s="157"/>
      <c r="H14" s="157"/>
      <c r="I14" s="157"/>
      <c r="J14" s="157"/>
      <c r="K14" s="45"/>
      <c r="L14" s="220"/>
      <c r="M14" s="157"/>
      <c r="N14" s="157"/>
      <c r="O14" s="157"/>
      <c r="P14" s="45"/>
      <c r="Q14" s="157"/>
      <c r="R14" s="157"/>
      <c r="S14" s="157"/>
      <c r="T14" s="45"/>
      <c r="U14" s="2"/>
      <c r="V14" s="2"/>
      <c r="W14" s="2"/>
      <c r="X14" s="2"/>
      <c r="Y14" s="2"/>
      <c r="Z14" s="157"/>
      <c r="AA14" s="2"/>
      <c r="AB14" s="2"/>
      <c r="AC14" s="2"/>
      <c r="AD14" s="2"/>
      <c r="AE14" s="157"/>
    </row>
    <row r="15" spans="1:31" ht="15.75" x14ac:dyDescent="0.25">
      <c r="A15" s="195"/>
      <c r="B15" s="209"/>
      <c r="C15" s="157"/>
      <c r="D15" s="157"/>
      <c r="E15" s="157"/>
      <c r="F15" s="45"/>
      <c r="G15" s="157"/>
      <c r="H15" s="157"/>
      <c r="I15" s="157"/>
      <c r="J15" s="157"/>
      <c r="K15" s="45"/>
      <c r="L15" s="220"/>
      <c r="M15" s="157"/>
      <c r="N15" s="157"/>
      <c r="O15" s="157"/>
      <c r="P15" s="45"/>
      <c r="Q15" s="157"/>
      <c r="R15" s="157"/>
      <c r="S15" s="157"/>
      <c r="T15" s="45"/>
      <c r="U15" s="2"/>
      <c r="V15" s="2"/>
      <c r="W15" s="2"/>
      <c r="X15" s="2"/>
      <c r="Y15" s="2"/>
      <c r="Z15" s="157"/>
      <c r="AA15" s="2"/>
      <c r="AB15" s="2"/>
      <c r="AC15" s="2"/>
      <c r="AD15" s="2"/>
      <c r="AE15" s="157"/>
    </row>
    <row r="16" spans="1:31" s="204" customFormat="1" ht="15.75" x14ac:dyDescent="0.25">
      <c r="A16" s="195"/>
      <c r="B16" s="209"/>
      <c r="C16" s="157"/>
      <c r="D16" s="157"/>
      <c r="E16" s="157"/>
      <c r="F16" s="45"/>
      <c r="G16" s="157"/>
      <c r="H16" s="157"/>
      <c r="I16" s="157"/>
      <c r="J16" s="157"/>
      <c r="K16" s="45"/>
      <c r="L16" s="220"/>
      <c r="M16" s="157"/>
      <c r="N16" s="157"/>
      <c r="O16" s="157"/>
      <c r="P16" s="45"/>
      <c r="Q16" s="157"/>
      <c r="R16" s="157"/>
      <c r="S16" s="157"/>
      <c r="T16" s="45"/>
      <c r="U16" s="2"/>
      <c r="V16" s="2"/>
      <c r="W16" s="2"/>
      <c r="X16" s="2"/>
      <c r="Y16" s="2"/>
      <c r="Z16" s="157"/>
      <c r="AA16" s="2"/>
      <c r="AB16" s="2"/>
      <c r="AC16" s="2"/>
      <c r="AD16" s="2"/>
      <c r="AE16" s="157"/>
    </row>
    <row r="17" spans="1:31" ht="15.75" x14ac:dyDescent="0.25">
      <c r="A17" s="195"/>
      <c r="B17" s="209"/>
      <c r="C17" s="157"/>
      <c r="D17" s="157"/>
      <c r="E17" s="157"/>
      <c r="F17" s="45"/>
      <c r="G17" s="157"/>
      <c r="H17" s="157"/>
      <c r="I17" s="157"/>
      <c r="J17" s="157"/>
      <c r="K17" s="45"/>
      <c r="L17" s="220"/>
      <c r="M17" s="157"/>
      <c r="N17" s="157"/>
      <c r="O17" s="157"/>
      <c r="P17" s="45"/>
      <c r="Q17" s="157"/>
      <c r="R17" s="157"/>
      <c r="S17" s="157"/>
      <c r="T17" s="45"/>
      <c r="U17" s="2"/>
      <c r="V17" s="2"/>
      <c r="W17" s="2"/>
      <c r="X17" s="2"/>
      <c r="Y17" s="2"/>
      <c r="Z17" s="157"/>
      <c r="AA17" s="2"/>
      <c r="AB17" s="2"/>
      <c r="AC17" s="2"/>
      <c r="AD17" s="2"/>
      <c r="AE17" s="157"/>
    </row>
    <row r="18" spans="1:31" ht="15.75" x14ac:dyDescent="0.25">
      <c r="A18" s="195"/>
      <c r="B18" s="209"/>
      <c r="C18" s="157"/>
      <c r="D18" s="157"/>
      <c r="E18" s="157"/>
      <c r="F18" s="45"/>
      <c r="G18" s="157"/>
      <c r="H18" s="157"/>
      <c r="I18" s="157"/>
      <c r="J18" s="157"/>
      <c r="K18" s="45"/>
      <c r="L18" s="220"/>
      <c r="M18" s="157"/>
      <c r="N18" s="157"/>
      <c r="O18" s="157"/>
      <c r="P18" s="45"/>
      <c r="Q18" s="157"/>
      <c r="R18" s="157"/>
      <c r="S18" s="157"/>
      <c r="T18" s="45"/>
      <c r="U18" s="2"/>
      <c r="V18" s="2"/>
      <c r="W18" s="2"/>
      <c r="X18" s="2"/>
      <c r="Y18" s="2"/>
      <c r="Z18" s="157"/>
      <c r="AA18" s="2"/>
      <c r="AB18" s="2"/>
      <c r="AC18" s="2"/>
      <c r="AD18" s="2"/>
      <c r="AE18" s="157"/>
    </row>
    <row r="19" spans="1:31" s="200" customFormat="1" x14ac:dyDescent="0.25">
      <c r="A19" s="132"/>
      <c r="B19" s="210"/>
      <c r="C19" s="216"/>
      <c r="D19" s="216"/>
      <c r="E19" s="216"/>
      <c r="F19" s="218">
        <v>75</v>
      </c>
      <c r="G19" s="216"/>
      <c r="H19" s="216"/>
      <c r="I19" s="216"/>
      <c r="J19" s="216"/>
      <c r="K19" s="218"/>
      <c r="L19" s="210"/>
      <c r="M19" s="157"/>
      <c r="N19" s="216"/>
      <c r="O19" s="216"/>
      <c r="P19" s="218"/>
      <c r="Q19" s="216"/>
      <c r="R19" s="216"/>
      <c r="S19" s="216"/>
      <c r="T19" s="213"/>
      <c r="U19" s="203"/>
      <c r="V19" s="201"/>
      <c r="W19" s="202"/>
      <c r="X19" s="202"/>
      <c r="Y19" s="202"/>
      <c r="Z19" s="203"/>
      <c r="AA19" s="201"/>
      <c r="AB19" s="202"/>
      <c r="AC19" s="202"/>
      <c r="AD19" s="202"/>
      <c r="AE19" s="203"/>
    </row>
    <row r="20" spans="1:31" s="200" customFormat="1" x14ac:dyDescent="0.25">
      <c r="A20" s="132"/>
      <c r="B20" s="210"/>
      <c r="C20" s="216"/>
      <c r="D20" s="216"/>
      <c r="E20" s="216"/>
      <c r="F20" s="218"/>
      <c r="G20" s="216"/>
      <c r="H20" s="216"/>
      <c r="I20" s="216"/>
      <c r="J20" s="216"/>
      <c r="K20" s="218"/>
      <c r="L20" s="210"/>
      <c r="M20" s="157"/>
      <c r="N20" s="216"/>
      <c r="O20" s="216"/>
      <c r="P20" s="218"/>
      <c r="Q20" s="216"/>
      <c r="R20" s="216"/>
      <c r="S20" s="216"/>
      <c r="T20" s="213"/>
      <c r="U20" s="203"/>
      <c r="V20" s="201"/>
      <c r="W20" s="202"/>
      <c r="X20" s="202"/>
      <c r="Y20" s="202"/>
      <c r="Z20" s="203"/>
      <c r="AA20" s="201"/>
      <c r="AB20" s="202"/>
      <c r="AC20" s="202"/>
      <c r="AD20" s="202"/>
      <c r="AE20" s="203"/>
    </row>
    <row r="21" spans="1:31" s="204" customFormat="1" x14ac:dyDescent="0.25">
      <c r="A21" s="132"/>
      <c r="B21" s="210"/>
      <c r="C21" s="216"/>
      <c r="D21" s="216"/>
      <c r="E21" s="216"/>
      <c r="F21" s="218"/>
      <c r="G21" s="216"/>
      <c r="H21" s="216"/>
      <c r="I21" s="216"/>
      <c r="J21" s="216"/>
      <c r="K21" s="218"/>
      <c r="L21" s="210"/>
      <c r="M21" s="157"/>
      <c r="N21" s="216"/>
      <c r="O21" s="216"/>
      <c r="P21" s="218"/>
      <c r="Q21" s="216"/>
      <c r="R21" s="216"/>
      <c r="S21" s="216"/>
      <c r="T21" s="213"/>
      <c r="U21" s="203"/>
      <c r="V21" s="201"/>
      <c r="W21" s="202"/>
      <c r="X21" s="202"/>
      <c r="Y21" s="202"/>
      <c r="Z21" s="203"/>
      <c r="AA21" s="201"/>
      <c r="AB21" s="202"/>
      <c r="AC21" s="202"/>
      <c r="AD21" s="202"/>
      <c r="AE21" s="203"/>
    </row>
    <row r="22" spans="1:31" ht="15.75" thickBot="1" x14ac:dyDescent="0.3">
      <c r="A22" s="132"/>
      <c r="B22" s="211"/>
      <c r="C22" s="217"/>
      <c r="D22" s="217"/>
      <c r="E22" s="217"/>
      <c r="F22" s="219"/>
      <c r="G22" s="217"/>
      <c r="H22" s="217"/>
      <c r="I22" s="217"/>
      <c r="J22" s="217"/>
      <c r="K22" s="219"/>
      <c r="L22" s="211"/>
      <c r="M22" s="157"/>
      <c r="N22" s="224"/>
      <c r="O22" s="224"/>
      <c r="P22" s="219"/>
      <c r="Q22" s="224"/>
      <c r="R22" s="224"/>
      <c r="S22" s="224">
        <f>80*3.65</f>
        <v>292</v>
      </c>
      <c r="T22" s="214"/>
      <c r="U22" s="135"/>
      <c r="V22" s="133"/>
      <c r="W22" s="134"/>
      <c r="X22" s="134"/>
      <c r="Y22" s="134"/>
      <c r="Z22" s="135"/>
      <c r="AA22" s="133"/>
      <c r="AB22" s="134"/>
      <c r="AC22" s="134"/>
      <c r="AD22" s="134"/>
      <c r="AE22" s="135"/>
    </row>
    <row r="23" spans="1:31" ht="15.75" thickBot="1" x14ac:dyDescent="0.3">
      <c r="A23" s="136" t="s">
        <v>10</v>
      </c>
      <c r="B23" s="137">
        <f t="shared" ref="B23:Z23" si="6">SUM(B9:B22)</f>
        <v>184.32499999999999</v>
      </c>
      <c r="C23" s="138">
        <f t="shared" si="6"/>
        <v>1564</v>
      </c>
      <c r="D23" s="139">
        <f t="shared" si="6"/>
        <v>0</v>
      </c>
      <c r="E23" s="139">
        <f t="shared" si="6"/>
        <v>0</v>
      </c>
      <c r="F23" s="140">
        <f t="shared" si="6"/>
        <v>75</v>
      </c>
      <c r="G23" s="137">
        <f t="shared" si="6"/>
        <v>1577</v>
      </c>
      <c r="H23" s="138">
        <f t="shared" si="6"/>
        <v>647</v>
      </c>
      <c r="I23" s="139">
        <f t="shared" si="6"/>
        <v>0</v>
      </c>
      <c r="J23" s="139">
        <f t="shared" si="6"/>
        <v>1294</v>
      </c>
      <c r="K23" s="140">
        <f t="shared" si="6"/>
        <v>1111</v>
      </c>
      <c r="L23" s="221">
        <f t="shared" si="6"/>
        <v>1304</v>
      </c>
      <c r="M23" s="223">
        <f t="shared" si="6"/>
        <v>0</v>
      </c>
      <c r="N23" s="225">
        <f t="shared" si="6"/>
        <v>0</v>
      </c>
      <c r="O23" s="225">
        <f t="shared" si="6"/>
        <v>0</v>
      </c>
      <c r="P23" s="226">
        <f t="shared" si="6"/>
        <v>0</v>
      </c>
      <c r="Q23" s="227">
        <f t="shared" si="6"/>
        <v>1670</v>
      </c>
      <c r="R23" s="227">
        <f t="shared" si="6"/>
        <v>0</v>
      </c>
      <c r="S23" s="225">
        <f t="shared" si="6"/>
        <v>292</v>
      </c>
      <c r="T23" s="222">
        <f t="shared" si="6"/>
        <v>0</v>
      </c>
      <c r="U23" s="140">
        <f t="shared" si="6"/>
        <v>0</v>
      </c>
      <c r="V23" s="137">
        <f t="shared" si="6"/>
        <v>1315</v>
      </c>
      <c r="W23" s="138">
        <f t="shared" si="6"/>
        <v>0</v>
      </c>
      <c r="X23" s="139">
        <f t="shared" si="6"/>
        <v>0</v>
      </c>
      <c r="Y23" s="139">
        <f t="shared" si="6"/>
        <v>0</v>
      </c>
      <c r="Z23" s="140">
        <f t="shared" si="6"/>
        <v>1630</v>
      </c>
      <c r="AA23" s="137">
        <f t="shared" ref="AA23:AE23" si="7">SUM(AA9:AA22)</f>
        <v>1285</v>
      </c>
      <c r="AB23" s="138">
        <f t="shared" si="7"/>
        <v>0</v>
      </c>
      <c r="AC23" s="139">
        <f t="shared" si="7"/>
        <v>0</v>
      </c>
      <c r="AD23" s="139">
        <f t="shared" si="7"/>
        <v>0</v>
      </c>
      <c r="AE23" s="140">
        <f t="shared" si="7"/>
        <v>1600</v>
      </c>
    </row>
    <row r="24" spans="1:31" ht="15.75" thickBot="1" x14ac:dyDescent="0.3">
      <c r="A24" s="141"/>
      <c r="B24" s="142"/>
      <c r="C24" s="143"/>
      <c r="D24" s="144"/>
      <c r="E24" s="144"/>
      <c r="F24" s="145"/>
      <c r="G24" s="142"/>
      <c r="H24" s="143"/>
      <c r="I24" s="144"/>
      <c r="J24" s="144"/>
      <c r="K24" s="145"/>
      <c r="L24" s="142"/>
      <c r="M24" s="192"/>
      <c r="N24" s="144"/>
      <c r="O24" s="144"/>
      <c r="P24" s="145"/>
      <c r="Q24" s="142"/>
      <c r="R24" s="143"/>
      <c r="S24" s="144"/>
      <c r="T24" s="144"/>
      <c r="U24" s="145"/>
      <c r="V24" s="142"/>
      <c r="W24" s="143"/>
      <c r="X24" s="144"/>
      <c r="Y24" s="144"/>
      <c r="Z24" s="145"/>
      <c r="AA24" s="142"/>
      <c r="AB24" s="143"/>
      <c r="AC24" s="144"/>
      <c r="AD24" s="144"/>
      <c r="AE24" s="145"/>
    </row>
    <row r="25" spans="1:31" ht="15.75" thickBot="1" x14ac:dyDescent="0.3">
      <c r="A25" s="136" t="s">
        <v>58</v>
      </c>
      <c r="B25" s="150" t="s">
        <v>1</v>
      </c>
      <c r="C25" s="151" t="s">
        <v>2</v>
      </c>
      <c r="D25" s="151" t="s">
        <v>3</v>
      </c>
      <c r="E25" s="151" t="s">
        <v>4</v>
      </c>
      <c r="F25" s="152" t="s">
        <v>5</v>
      </c>
      <c r="G25" s="150" t="s">
        <v>1</v>
      </c>
      <c r="H25" s="151" t="s">
        <v>2</v>
      </c>
      <c r="I25" s="151" t="s">
        <v>3</v>
      </c>
      <c r="J25" s="151" t="s">
        <v>4</v>
      </c>
      <c r="K25" s="152" t="s">
        <v>5</v>
      </c>
      <c r="L25" s="150" t="s">
        <v>1</v>
      </c>
      <c r="M25" s="193" t="s">
        <v>2</v>
      </c>
      <c r="N25" s="151" t="s">
        <v>3</v>
      </c>
      <c r="O25" s="151" t="s">
        <v>4</v>
      </c>
      <c r="P25" s="152" t="s">
        <v>5</v>
      </c>
      <c r="Q25" s="150" t="s">
        <v>1</v>
      </c>
      <c r="R25" s="151" t="s">
        <v>2</v>
      </c>
      <c r="S25" s="151" t="s">
        <v>3</v>
      </c>
      <c r="T25" s="151" t="s">
        <v>4</v>
      </c>
      <c r="U25" s="152" t="s">
        <v>5</v>
      </c>
      <c r="V25" s="150" t="s">
        <v>1</v>
      </c>
      <c r="W25" s="151" t="s">
        <v>2</v>
      </c>
      <c r="X25" s="151" t="s">
        <v>3</v>
      </c>
      <c r="Y25" s="151" t="s">
        <v>4</v>
      </c>
      <c r="Z25" s="152" t="s">
        <v>5</v>
      </c>
      <c r="AA25" s="150" t="s">
        <v>1</v>
      </c>
      <c r="AB25" s="151" t="s">
        <v>2</v>
      </c>
      <c r="AC25" s="151" t="s">
        <v>3</v>
      </c>
      <c r="AD25" s="151" t="s">
        <v>4</v>
      </c>
      <c r="AE25" s="152" t="s">
        <v>5</v>
      </c>
    </row>
    <row r="26" spans="1:31" ht="15.75" thickBot="1" x14ac:dyDescent="0.3">
      <c r="A26" s="146"/>
      <c r="B26" s="147">
        <f t="shared" ref="B26:S26" si="8">+ROUNDUP(B23/3.65,0)</f>
        <v>51</v>
      </c>
      <c r="C26" s="148">
        <f t="shared" si="8"/>
        <v>429</v>
      </c>
      <c r="D26" s="148">
        <f t="shared" si="8"/>
        <v>0</v>
      </c>
      <c r="E26" s="148">
        <f t="shared" si="8"/>
        <v>0</v>
      </c>
      <c r="F26" s="149">
        <f t="shared" si="8"/>
        <v>21</v>
      </c>
      <c r="G26" s="147">
        <f t="shared" si="8"/>
        <v>433</v>
      </c>
      <c r="H26" s="148">
        <f t="shared" si="8"/>
        <v>178</v>
      </c>
      <c r="I26" s="148">
        <f t="shared" si="8"/>
        <v>0</v>
      </c>
      <c r="J26" s="148">
        <f t="shared" si="8"/>
        <v>355</v>
      </c>
      <c r="K26" s="149">
        <f t="shared" si="8"/>
        <v>305</v>
      </c>
      <c r="L26" s="147">
        <f t="shared" si="8"/>
        <v>358</v>
      </c>
      <c r="M26" s="148">
        <f t="shared" si="8"/>
        <v>0</v>
      </c>
      <c r="N26" s="148">
        <f t="shared" si="8"/>
        <v>0</v>
      </c>
      <c r="O26" s="148">
        <f t="shared" si="8"/>
        <v>0</v>
      </c>
      <c r="P26" s="149">
        <f t="shared" si="8"/>
        <v>0</v>
      </c>
      <c r="Q26" s="147">
        <f t="shared" si="8"/>
        <v>458</v>
      </c>
      <c r="R26" s="148">
        <f t="shared" si="8"/>
        <v>0</v>
      </c>
      <c r="S26" s="148">
        <f t="shared" si="8"/>
        <v>80</v>
      </c>
      <c r="T26" s="148">
        <f>+ROUNDUP(T23/3.65,0)</f>
        <v>0</v>
      </c>
      <c r="U26" s="149">
        <f t="shared" ref="U26:X26" si="9">+ROUNDUP(U23/3.65,0)</f>
        <v>0</v>
      </c>
      <c r="V26" s="147">
        <f t="shared" si="9"/>
        <v>361</v>
      </c>
      <c r="W26" s="148">
        <f t="shared" si="9"/>
        <v>0</v>
      </c>
      <c r="X26" s="148">
        <f t="shared" si="9"/>
        <v>0</v>
      </c>
      <c r="Y26" s="148">
        <f>+ROUNDUP(Y23/3.65,0)</f>
        <v>0</v>
      </c>
      <c r="Z26" s="149">
        <f t="shared" ref="Z26:AC26" si="10">+ROUNDUP(Z23/3.65,0)</f>
        <v>447</v>
      </c>
      <c r="AA26" s="147">
        <f t="shared" si="10"/>
        <v>353</v>
      </c>
      <c r="AB26" s="148">
        <f t="shared" si="10"/>
        <v>0</v>
      </c>
      <c r="AC26" s="148">
        <f t="shared" si="10"/>
        <v>0</v>
      </c>
      <c r="AD26" s="148">
        <f>+ROUNDUP(AD23/3.65,0)</f>
        <v>0</v>
      </c>
      <c r="AE26" s="149">
        <f t="shared" ref="AE26" si="11">+ROUNDUP(AE23/3.65,0)</f>
        <v>439</v>
      </c>
    </row>
    <row r="27" spans="1:31" x14ac:dyDescent="0.25">
      <c r="B27" s="198">
        <v>4</v>
      </c>
      <c r="C27" s="197">
        <v>8</v>
      </c>
      <c r="D27" s="198"/>
      <c r="E27" s="197"/>
      <c r="F27" s="197"/>
      <c r="G27" s="197">
        <v>2</v>
      </c>
      <c r="H27" s="197">
        <v>6</v>
      </c>
      <c r="I27" s="198"/>
      <c r="J27" s="197">
        <v>2</v>
      </c>
      <c r="K27" s="197">
        <v>2</v>
      </c>
      <c r="L27" s="198">
        <v>3</v>
      </c>
      <c r="M27" s="197"/>
      <c r="N27" s="196"/>
      <c r="O27" s="198">
        <f>O26*10%</f>
        <v>0</v>
      </c>
      <c r="P27" s="198">
        <f>P26*10%</f>
        <v>0</v>
      </c>
      <c r="Q27">
        <v>5</v>
      </c>
      <c r="R27" s="197"/>
      <c r="V27">
        <v>2</v>
      </c>
      <c r="Z27">
        <v>3</v>
      </c>
      <c r="AA27" s="228">
        <v>2</v>
      </c>
      <c r="AB27" s="228"/>
      <c r="AC27" s="228"/>
      <c r="AD27" s="228"/>
      <c r="AE27" s="228">
        <v>3</v>
      </c>
    </row>
    <row r="28" spans="1:31" x14ac:dyDescent="0.25">
      <c r="B28" s="196">
        <f>SUM(B26:B27)</f>
        <v>55</v>
      </c>
      <c r="C28" s="196">
        <f>SUM(C26:C27)</f>
        <v>437</v>
      </c>
      <c r="D28" s="199">
        <f>SUM(D26:D27)</f>
        <v>0</v>
      </c>
      <c r="E28" s="196"/>
      <c r="F28" s="196">
        <f>SUM(F26:F27)</f>
        <v>21</v>
      </c>
      <c r="G28" s="229">
        <f>SUM(G26:G27)</f>
        <v>435</v>
      </c>
      <c r="H28" s="196">
        <f>SUM(H26:H27)</f>
        <v>184</v>
      </c>
      <c r="I28" s="196">
        <f t="shared" ref="I28:P28" si="12">SUM(I26:I27)</f>
        <v>0</v>
      </c>
      <c r="J28" s="229">
        <f t="shared" si="12"/>
        <v>357</v>
      </c>
      <c r="K28" s="229">
        <f t="shared" si="12"/>
        <v>307</v>
      </c>
      <c r="L28" s="196">
        <f t="shared" si="12"/>
        <v>361</v>
      </c>
      <c r="M28" s="196">
        <f t="shared" si="12"/>
        <v>0</v>
      </c>
      <c r="N28" s="196">
        <f t="shared" si="12"/>
        <v>0</v>
      </c>
      <c r="O28" s="196">
        <f t="shared" si="12"/>
        <v>0</v>
      </c>
      <c r="P28" s="196">
        <f t="shared" si="12"/>
        <v>0</v>
      </c>
      <c r="Q28" s="196">
        <f>SUM(Q26:Q27)</f>
        <v>463</v>
      </c>
      <c r="R28" s="196">
        <f>SUM(R26:R27)</f>
        <v>0</v>
      </c>
      <c r="S28" s="196">
        <f>SUM(S26:S27)</f>
        <v>80</v>
      </c>
      <c r="V28" s="196">
        <f>SUM(V26:V27)</f>
        <v>363</v>
      </c>
      <c r="Z28" s="196">
        <f>SUM(Z26:Z27)</f>
        <v>450</v>
      </c>
      <c r="AA28" s="196">
        <f>SUM(AA26:AA27)</f>
        <v>355</v>
      </c>
      <c r="AB28" s="228"/>
      <c r="AC28" s="228"/>
      <c r="AD28" s="228"/>
      <c r="AE28" s="196">
        <f>SUM(AE26:AE27)</f>
        <v>442</v>
      </c>
    </row>
    <row r="29" spans="1:31" ht="15.75" x14ac:dyDescent="0.25">
      <c r="A29" s="205"/>
      <c r="C29" s="196"/>
      <c r="H29" s="196"/>
      <c r="M29" s="196"/>
      <c r="R29" s="196"/>
    </row>
    <row r="30" spans="1:31" ht="15.75" x14ac:dyDescent="0.25">
      <c r="A30" s="205"/>
      <c r="E30">
        <f>252+42+42</f>
        <v>336</v>
      </c>
      <c r="G30">
        <f>252/2</f>
        <v>126</v>
      </c>
      <c r="H30" s="196"/>
      <c r="M30" s="196"/>
      <c r="R30" s="196"/>
    </row>
    <row r="31" spans="1:31" ht="15.75" x14ac:dyDescent="0.25">
      <c r="A31" s="205"/>
      <c r="G31">
        <f>G30+42</f>
        <v>168</v>
      </c>
      <c r="J31" s="206"/>
    </row>
    <row r="32" spans="1:31" ht="23.25" x14ac:dyDescent="0.25">
      <c r="A32" s="207"/>
      <c r="G32">
        <f>G31+10</f>
        <v>178</v>
      </c>
      <c r="J32" s="206"/>
    </row>
    <row r="33" spans="1:10" ht="23.25" x14ac:dyDescent="0.25">
      <c r="A33" s="207"/>
      <c r="G33">
        <f>G32*2</f>
        <v>356</v>
      </c>
      <c r="J33" s="206"/>
    </row>
    <row r="34" spans="1:10" ht="23.25" x14ac:dyDescent="0.25">
      <c r="A34" s="207"/>
      <c r="G34">
        <f>G33-313</f>
        <v>43</v>
      </c>
      <c r="J34" s="206"/>
    </row>
    <row r="35" spans="1:10" ht="23.25" x14ac:dyDescent="0.25">
      <c r="A35" s="207"/>
      <c r="J35" s="206"/>
    </row>
    <row r="36" spans="1:10" ht="23.25" x14ac:dyDescent="0.25">
      <c r="A36" s="207"/>
      <c r="J36" s="206"/>
    </row>
    <row r="37" spans="1:10" ht="23.25" x14ac:dyDescent="0.25">
      <c r="A37" s="207"/>
      <c r="J37" s="206"/>
    </row>
    <row r="38" spans="1:10" ht="23.25" x14ac:dyDescent="0.25">
      <c r="A38" s="207"/>
      <c r="J38" s="206"/>
    </row>
    <row r="39" spans="1:10" ht="15.75" x14ac:dyDescent="0.25">
      <c r="A39" s="205"/>
      <c r="J39" s="206"/>
    </row>
    <row r="40" spans="1:10" ht="15.75" x14ac:dyDescent="0.25">
      <c r="A40" s="206"/>
    </row>
    <row r="41" spans="1:10" ht="15.75" x14ac:dyDescent="0.25">
      <c r="A41" s="206"/>
    </row>
    <row r="42" spans="1:10" ht="15.75" x14ac:dyDescent="0.25">
      <c r="A42" s="206"/>
    </row>
    <row r="43" spans="1:10" ht="15.75" x14ac:dyDescent="0.25">
      <c r="A43" s="206"/>
    </row>
    <row r="44" spans="1:10" ht="15.75" x14ac:dyDescent="0.25">
      <c r="A44" s="206"/>
    </row>
    <row r="45" spans="1:10" ht="15.75" x14ac:dyDescent="0.25">
      <c r="A45" s="206"/>
    </row>
    <row r="46" spans="1:10" ht="15.75" x14ac:dyDescent="0.25">
      <c r="A46" s="206"/>
    </row>
    <row r="47" spans="1:10" ht="15.75" x14ac:dyDescent="0.25">
      <c r="A47" s="206"/>
    </row>
    <row r="48" spans="1:10" ht="15.75" x14ac:dyDescent="0.25">
      <c r="A48" s="206"/>
    </row>
    <row r="49" spans="1:1" ht="15.75" x14ac:dyDescent="0.25">
      <c r="A49" s="206"/>
    </row>
    <row r="50" spans="1:1" ht="15.75" x14ac:dyDescent="0.25">
      <c r="A50" s="205"/>
    </row>
    <row r="51" spans="1:1" ht="15.75" x14ac:dyDescent="0.25">
      <c r="A51" s="205"/>
    </row>
    <row r="52" spans="1:1" ht="15.75" x14ac:dyDescent="0.25">
      <c r="A52" s="205"/>
    </row>
    <row r="53" spans="1:1" ht="15.75" x14ac:dyDescent="0.25">
      <c r="A53" s="205"/>
    </row>
    <row r="54" spans="1:1" ht="15.75" x14ac:dyDescent="0.25">
      <c r="A54" s="205"/>
    </row>
    <row r="55" spans="1:1" ht="15.75" x14ac:dyDescent="0.25">
      <c r="A55" s="205"/>
    </row>
    <row r="56" spans="1:1" ht="15.75" x14ac:dyDescent="0.25">
      <c r="A56" s="205"/>
    </row>
    <row r="57" spans="1:1" ht="15.75" x14ac:dyDescent="0.25">
      <c r="A57" s="205"/>
    </row>
    <row r="58" spans="1:1" ht="15.75" x14ac:dyDescent="0.25">
      <c r="A58" s="205"/>
    </row>
    <row r="59" spans="1:1" ht="15.75" x14ac:dyDescent="0.25">
      <c r="A59" s="205"/>
    </row>
    <row r="60" spans="1:1" ht="15.75" x14ac:dyDescent="0.25">
      <c r="A60" s="205"/>
    </row>
    <row r="61" spans="1:1" ht="15.75" x14ac:dyDescent="0.25">
      <c r="A61" s="205"/>
    </row>
    <row r="62" spans="1:1" ht="15.75" x14ac:dyDescent="0.25">
      <c r="A62" s="205"/>
    </row>
    <row r="63" spans="1:1" ht="15.75" x14ac:dyDescent="0.25">
      <c r="A63" s="205"/>
    </row>
    <row r="64" spans="1:1" ht="15.75" x14ac:dyDescent="0.25">
      <c r="A64" s="205"/>
    </row>
    <row r="65" spans="1:1" ht="15.75" x14ac:dyDescent="0.25">
      <c r="A65" s="205"/>
    </row>
    <row r="66" spans="1:1" ht="15.75" x14ac:dyDescent="0.25">
      <c r="A66" s="205"/>
    </row>
  </sheetData>
  <mergeCells count="7">
    <mergeCell ref="AA4:AE4"/>
    <mergeCell ref="A1:Z3"/>
    <mergeCell ref="B4:F4"/>
    <mergeCell ref="G4:K4"/>
    <mergeCell ref="L4:P4"/>
    <mergeCell ref="Q4:U4"/>
    <mergeCell ref="V4:Z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140625" defaultRowHeight="15.75" x14ac:dyDescent="0.25"/>
  <cols>
    <col min="1" max="1" width="28.42578125" style="46" customWidth="1"/>
    <col min="2" max="2" width="7.85546875" style="46" customWidth="1"/>
    <col min="3" max="3" width="19.7109375" style="46" customWidth="1"/>
    <col min="4" max="4" width="20.140625" style="46" customWidth="1"/>
    <col min="5" max="5" width="18.5703125" style="46" customWidth="1"/>
    <col min="6" max="6" width="17" style="46" customWidth="1"/>
    <col min="7" max="7" width="21.5703125" style="46" customWidth="1"/>
    <col min="8" max="8" width="20.42578125" style="46" customWidth="1"/>
    <col min="9" max="9" width="11.85546875" style="46" customWidth="1"/>
    <col min="10" max="10" width="10.7109375" style="46" customWidth="1"/>
    <col min="11" max="16384" width="9.140625" style="46"/>
  </cols>
  <sheetData>
    <row r="1" spans="1:8" ht="42" customHeight="1" x14ac:dyDescent="0.25">
      <c r="A1" s="264"/>
      <c r="B1" s="265"/>
      <c r="C1" s="265"/>
      <c r="D1" s="265"/>
      <c r="E1" s="265"/>
      <c r="F1" s="265"/>
      <c r="G1" s="265"/>
      <c r="H1" s="266"/>
    </row>
    <row r="2" spans="1:8" ht="16.5" thickBot="1" x14ac:dyDescent="0.3">
      <c r="A2" s="267"/>
      <c r="B2" s="268"/>
      <c r="C2" s="268"/>
      <c r="D2" s="268"/>
      <c r="E2" s="268"/>
      <c r="F2" s="268"/>
      <c r="G2" s="268"/>
      <c r="H2" s="269"/>
    </row>
    <row r="3" spans="1:8" ht="20.25" customHeight="1" thickBot="1" x14ac:dyDescent="0.3">
      <c r="A3" s="270" t="s">
        <v>69</v>
      </c>
      <c r="B3" s="271"/>
      <c r="C3" s="47"/>
      <c r="D3" s="117" t="s">
        <v>59</v>
      </c>
      <c r="E3" s="48"/>
      <c r="F3" s="117" t="s">
        <v>60</v>
      </c>
      <c r="G3" s="272"/>
      <c r="H3" s="273"/>
    </row>
    <row r="4" spans="1:8" ht="18.75" customHeight="1" x14ac:dyDescent="0.25">
      <c r="A4" s="274" t="s">
        <v>70</v>
      </c>
      <c r="B4" s="275"/>
      <c r="C4" s="276"/>
      <c r="D4" s="277"/>
      <c r="E4" s="277"/>
      <c r="F4" s="277"/>
      <c r="G4" s="277"/>
      <c r="H4" s="278"/>
    </row>
    <row r="5" spans="1:8" ht="21.75" customHeight="1" thickBot="1" x14ac:dyDescent="0.3">
      <c r="A5" s="259" t="s">
        <v>71</v>
      </c>
      <c r="B5" s="260"/>
      <c r="C5" s="261"/>
      <c r="D5" s="262"/>
      <c r="E5" s="262"/>
      <c r="F5" s="262"/>
      <c r="G5" s="262"/>
      <c r="H5" s="263"/>
    </row>
    <row r="6" spans="1:8" ht="21" customHeight="1" thickBot="1" x14ac:dyDescent="0.3">
      <c r="A6" s="279" t="s">
        <v>11</v>
      </c>
      <c r="B6" s="280"/>
      <c r="C6" s="118" t="s">
        <v>12</v>
      </c>
      <c r="D6" s="49"/>
      <c r="E6" s="118" t="s">
        <v>13</v>
      </c>
      <c r="F6" s="50"/>
      <c r="G6" s="117" t="s">
        <v>61</v>
      </c>
      <c r="H6" s="50"/>
    </row>
    <row r="7" spans="1:8" ht="21" customHeight="1" x14ac:dyDescent="0.25">
      <c r="A7" s="259" t="s">
        <v>62</v>
      </c>
      <c r="B7" s="260"/>
      <c r="C7" s="264"/>
      <c r="D7" s="265"/>
      <c r="E7" s="266"/>
      <c r="F7" s="281"/>
      <c r="G7" s="282"/>
      <c r="H7" s="283"/>
    </row>
    <row r="8" spans="1:8" ht="21" customHeight="1" x14ac:dyDescent="0.25">
      <c r="A8" s="259" t="s">
        <v>72</v>
      </c>
      <c r="B8" s="260"/>
      <c r="C8" s="284"/>
      <c r="D8" s="285"/>
      <c r="E8" s="286"/>
      <c r="F8" s="284"/>
      <c r="G8" s="285"/>
      <c r="H8" s="286"/>
    </row>
    <row r="9" spans="1:8" ht="21" customHeight="1" x14ac:dyDescent="0.25">
      <c r="A9" s="259" t="s">
        <v>73</v>
      </c>
      <c r="B9" s="260"/>
      <c r="C9" s="287"/>
      <c r="D9" s="288"/>
      <c r="E9" s="289"/>
      <c r="F9" s="287"/>
      <c r="G9" s="288"/>
      <c r="H9" s="289"/>
    </row>
    <row r="10" spans="1:8" ht="20.25" customHeight="1" x14ac:dyDescent="0.25">
      <c r="A10" s="259" t="s">
        <v>74</v>
      </c>
      <c r="B10" s="260"/>
      <c r="C10" s="287"/>
      <c r="D10" s="288"/>
      <c r="E10" s="289"/>
      <c r="F10" s="287"/>
      <c r="G10" s="288"/>
      <c r="H10" s="289"/>
    </row>
    <row r="11" spans="1:8" ht="20.25" customHeight="1" thickBot="1" x14ac:dyDescent="0.3">
      <c r="A11" s="259" t="s">
        <v>54</v>
      </c>
      <c r="B11" s="260"/>
      <c r="C11" s="267"/>
      <c r="D11" s="268"/>
      <c r="E11" s="269"/>
      <c r="F11" s="267"/>
      <c r="G11" s="268"/>
      <c r="H11" s="269"/>
    </row>
    <row r="12" spans="1:8" ht="33" customHeight="1" thickBot="1" x14ac:dyDescent="0.3">
      <c r="A12" s="290" t="s">
        <v>63</v>
      </c>
      <c r="B12" s="291"/>
      <c r="C12" s="292"/>
      <c r="D12" s="293"/>
      <c r="E12" s="294" t="s">
        <v>79</v>
      </c>
      <c r="F12" s="295"/>
      <c r="G12" s="295"/>
      <c r="H12" s="296"/>
    </row>
    <row r="13" spans="1:8" ht="20.25" customHeight="1" thickBot="1" x14ac:dyDescent="0.3">
      <c r="A13" s="297" t="s">
        <v>78</v>
      </c>
      <c r="B13" s="298"/>
      <c r="C13" s="119" t="s">
        <v>1</v>
      </c>
      <c r="D13" s="120" t="s">
        <v>75</v>
      </c>
      <c r="E13" s="120" t="s">
        <v>76</v>
      </c>
      <c r="F13" s="120" t="s">
        <v>4</v>
      </c>
      <c r="G13" s="120" t="s">
        <v>5</v>
      </c>
      <c r="H13" s="121" t="s">
        <v>77</v>
      </c>
    </row>
    <row r="14" spans="1:8" ht="20.25" customHeight="1" thickBot="1" x14ac:dyDescent="0.3">
      <c r="A14" s="299"/>
      <c r="B14" s="300"/>
      <c r="C14" s="171"/>
      <c r="D14" s="172"/>
      <c r="E14" s="172"/>
      <c r="F14" s="172"/>
      <c r="G14" s="172"/>
      <c r="H14" s="170"/>
    </row>
    <row r="15" spans="1:8" ht="16.5" x14ac:dyDescent="0.25">
      <c r="A15" s="297" t="s">
        <v>64</v>
      </c>
      <c r="B15" s="298"/>
      <c r="C15" s="304"/>
      <c r="D15" s="305"/>
      <c r="E15" s="305"/>
      <c r="F15" s="305"/>
      <c r="G15" s="305"/>
      <c r="H15" s="306"/>
    </row>
    <row r="16" spans="1:8" ht="16.5" x14ac:dyDescent="0.25">
      <c r="A16" s="299"/>
      <c r="B16" s="301"/>
      <c r="C16" s="239"/>
      <c r="D16" s="240"/>
      <c r="E16" s="240"/>
      <c r="F16" s="240"/>
      <c r="G16" s="240"/>
      <c r="H16" s="241"/>
    </row>
    <row r="17" spans="1:8" ht="18.75" customHeight="1" x14ac:dyDescent="0.25">
      <c r="A17" s="299"/>
      <c r="B17" s="301"/>
      <c r="C17" s="239"/>
      <c r="D17" s="240"/>
      <c r="E17" s="240"/>
      <c r="F17" s="240"/>
      <c r="G17" s="240"/>
      <c r="H17" s="241"/>
    </row>
    <row r="18" spans="1:8" ht="18.75" customHeight="1" x14ac:dyDescent="0.25">
      <c r="A18" s="299"/>
      <c r="B18" s="301"/>
      <c r="C18" s="239"/>
      <c r="D18" s="240"/>
      <c r="E18" s="240"/>
      <c r="F18" s="240"/>
      <c r="G18" s="240"/>
      <c r="H18" s="241"/>
    </row>
    <row r="19" spans="1:8" ht="18.75" customHeight="1" x14ac:dyDescent="0.25">
      <c r="A19" s="299"/>
      <c r="B19" s="301"/>
      <c r="C19" s="239"/>
      <c r="D19" s="240"/>
      <c r="E19" s="240"/>
      <c r="F19" s="240"/>
      <c r="G19" s="240"/>
      <c r="H19" s="241"/>
    </row>
    <row r="20" spans="1:8" ht="18.75" customHeight="1" x14ac:dyDescent="0.25">
      <c r="A20" s="299"/>
      <c r="B20" s="301"/>
      <c r="C20" s="239"/>
      <c r="D20" s="240"/>
      <c r="E20" s="240"/>
      <c r="F20" s="240"/>
      <c r="G20" s="240"/>
      <c r="H20" s="241"/>
    </row>
    <row r="21" spans="1:8" ht="18.75" customHeight="1" x14ac:dyDescent="0.25">
      <c r="A21" s="299"/>
      <c r="B21" s="301"/>
      <c r="C21" s="239"/>
      <c r="D21" s="240"/>
      <c r="E21" s="240"/>
      <c r="F21" s="240"/>
      <c r="G21" s="240"/>
      <c r="H21" s="241"/>
    </row>
    <row r="22" spans="1:8" ht="18.75" customHeight="1" x14ac:dyDescent="0.25">
      <c r="A22" s="299"/>
      <c r="B22" s="301"/>
      <c r="C22" s="239"/>
      <c r="D22" s="240"/>
      <c r="E22" s="240"/>
      <c r="F22" s="240"/>
      <c r="G22" s="240"/>
      <c r="H22" s="241"/>
    </row>
    <row r="23" spans="1:8" ht="18.75" customHeight="1" x14ac:dyDescent="0.25">
      <c r="A23" s="299"/>
      <c r="B23" s="301"/>
      <c r="C23" s="239"/>
      <c r="D23" s="240"/>
      <c r="E23" s="240"/>
      <c r="F23" s="240"/>
      <c r="G23" s="240"/>
      <c r="H23" s="241"/>
    </row>
    <row r="24" spans="1:8" ht="16.5" x14ac:dyDescent="0.25">
      <c r="A24" s="299"/>
      <c r="B24" s="301"/>
      <c r="C24" s="239"/>
      <c r="D24" s="240"/>
      <c r="E24" s="240"/>
      <c r="F24" s="240"/>
      <c r="G24" s="240"/>
      <c r="H24" s="241"/>
    </row>
    <row r="25" spans="1:8" ht="18" customHeight="1" x14ac:dyDescent="0.25">
      <c r="A25" s="299"/>
      <c r="B25" s="301"/>
      <c r="C25" s="239"/>
      <c r="D25" s="240"/>
      <c r="E25" s="240"/>
      <c r="F25" s="240"/>
      <c r="G25" s="240"/>
      <c r="H25" s="241"/>
    </row>
    <row r="26" spans="1:8" ht="16.5" x14ac:dyDescent="0.25">
      <c r="A26" s="299"/>
      <c r="B26" s="301"/>
      <c r="C26" s="239"/>
      <c r="D26" s="240"/>
      <c r="E26" s="240"/>
      <c r="F26" s="240"/>
      <c r="G26" s="240"/>
      <c r="H26" s="241"/>
    </row>
    <row r="27" spans="1:8" ht="16.5" x14ac:dyDescent="0.25">
      <c r="A27" s="299"/>
      <c r="B27" s="301"/>
      <c r="C27" s="239"/>
      <c r="D27" s="240"/>
      <c r="E27" s="240"/>
      <c r="F27" s="240"/>
      <c r="G27" s="240"/>
      <c r="H27" s="241"/>
    </row>
    <row r="28" spans="1:8" ht="16.5" x14ac:dyDescent="0.25">
      <c r="A28" s="299"/>
      <c r="B28" s="301"/>
      <c r="C28" s="239"/>
      <c r="D28" s="240"/>
      <c r="E28" s="240"/>
      <c r="F28" s="240"/>
      <c r="G28" s="240"/>
      <c r="H28" s="241"/>
    </row>
    <row r="29" spans="1:8" ht="16.5" x14ac:dyDescent="0.25">
      <c r="A29" s="299"/>
      <c r="B29" s="301"/>
      <c r="C29" s="239"/>
      <c r="D29" s="240"/>
      <c r="E29" s="240"/>
      <c r="F29" s="240"/>
      <c r="G29" s="240"/>
      <c r="H29" s="241"/>
    </row>
    <row r="30" spans="1:8" ht="16.5" thickBot="1" x14ac:dyDescent="0.3">
      <c r="A30" s="302"/>
      <c r="B30" s="303"/>
      <c r="C30" s="307"/>
      <c r="D30" s="308"/>
      <c r="E30" s="308"/>
      <c r="F30" s="308"/>
      <c r="G30" s="308"/>
      <c r="H30" s="309"/>
    </row>
    <row r="31" spans="1:8" ht="19.5" customHeight="1" thickBot="1" x14ac:dyDescent="0.3">
      <c r="A31" s="254" t="s">
        <v>80</v>
      </c>
      <c r="B31" s="255"/>
      <c r="C31" s="256"/>
      <c r="D31" s="257"/>
      <c r="E31" s="257"/>
      <c r="F31" s="257"/>
      <c r="G31" s="257"/>
      <c r="H31" s="258"/>
    </row>
    <row r="32" spans="1:8" ht="20.25" customHeight="1" thickBot="1" x14ac:dyDescent="0.3">
      <c r="A32" s="310" t="s">
        <v>65</v>
      </c>
      <c r="B32" s="311"/>
      <c r="C32" s="125" t="s">
        <v>83</v>
      </c>
      <c r="D32" s="120" t="s">
        <v>82</v>
      </c>
      <c r="E32" s="120" t="s">
        <v>14</v>
      </c>
      <c r="F32" s="120" t="s">
        <v>15</v>
      </c>
      <c r="G32" s="120" t="s">
        <v>16</v>
      </c>
      <c r="H32" s="121" t="s">
        <v>66</v>
      </c>
    </row>
    <row r="33" spans="1:8" ht="16.5" thickBot="1" x14ac:dyDescent="0.3">
      <c r="A33" s="312"/>
      <c r="B33" s="313"/>
      <c r="C33" s="173"/>
      <c r="D33" s="174"/>
      <c r="E33" s="174"/>
      <c r="F33" s="174"/>
      <c r="G33" s="174"/>
      <c r="H33" s="175"/>
    </row>
    <row r="34" spans="1:8" ht="21.75" customHeight="1" thickBot="1" x14ac:dyDescent="0.3">
      <c r="A34" s="244" t="s">
        <v>68</v>
      </c>
      <c r="B34" s="245"/>
      <c r="C34" s="176" t="s">
        <v>83</v>
      </c>
      <c r="D34" s="177" t="s">
        <v>84</v>
      </c>
      <c r="E34" s="177" t="s">
        <v>17</v>
      </c>
      <c r="F34" s="177" t="s">
        <v>15</v>
      </c>
      <c r="G34" s="177" t="s">
        <v>18</v>
      </c>
      <c r="H34" s="178" t="s">
        <v>66</v>
      </c>
    </row>
    <row r="35" spans="1:8" ht="16.5" thickBot="1" x14ac:dyDescent="0.3">
      <c r="A35" s="246"/>
      <c r="B35" s="247"/>
      <c r="C35" s="179"/>
      <c r="D35" s="180"/>
      <c r="E35" s="180"/>
      <c r="F35" s="180"/>
      <c r="G35" s="180"/>
      <c r="H35" s="181"/>
    </row>
    <row r="36" spans="1:8" ht="24.75" customHeight="1" thickBot="1" x14ac:dyDescent="0.3">
      <c r="A36" s="248" t="s">
        <v>110</v>
      </c>
      <c r="B36" s="249"/>
      <c r="C36" s="249"/>
      <c r="D36" s="249"/>
      <c r="E36" s="249"/>
      <c r="F36" s="249"/>
      <c r="G36" s="249"/>
      <c r="H36" s="250"/>
    </row>
    <row r="37" spans="1:8" ht="27.75" customHeight="1" thickBot="1" x14ac:dyDescent="0.3">
      <c r="A37" s="248" t="s">
        <v>19</v>
      </c>
      <c r="B37" s="251"/>
      <c r="C37" s="182" t="s">
        <v>59</v>
      </c>
      <c r="D37" s="183" t="s">
        <v>67</v>
      </c>
      <c r="E37" s="183" t="s">
        <v>55</v>
      </c>
      <c r="F37" s="183" t="s">
        <v>56</v>
      </c>
      <c r="G37" s="183" t="s">
        <v>26</v>
      </c>
      <c r="H37" s="184" t="s">
        <v>81</v>
      </c>
    </row>
    <row r="38" spans="1:8" ht="18.75" customHeight="1" x14ac:dyDescent="0.25">
      <c r="A38" s="252"/>
      <c r="B38" s="253"/>
      <c r="C38" s="57"/>
      <c r="D38" s="58" t="str">
        <f t="shared" ref="D38:D51" si="0">TEXT(C38,"DDDD")</f>
        <v>Saturday</v>
      </c>
      <c r="E38" s="185"/>
      <c r="F38" s="185"/>
      <c r="G38" s="185"/>
      <c r="H38" s="186"/>
    </row>
    <row r="39" spans="1:8" x14ac:dyDescent="0.25">
      <c r="A39" s="242"/>
      <c r="B39" s="243"/>
      <c r="C39" s="57"/>
      <c r="D39" s="58" t="str">
        <f t="shared" si="0"/>
        <v>Saturday</v>
      </c>
      <c r="E39" s="187"/>
      <c r="F39" s="187"/>
      <c r="G39" s="185"/>
      <c r="H39" s="186"/>
    </row>
    <row r="40" spans="1:8" x14ac:dyDescent="0.25">
      <c r="A40" s="242"/>
      <c r="B40" s="243"/>
      <c r="C40" s="57"/>
      <c r="D40" s="58" t="str">
        <f t="shared" si="0"/>
        <v>Saturday</v>
      </c>
      <c r="E40" s="187"/>
      <c r="F40" s="187"/>
      <c r="G40" s="185"/>
      <c r="H40" s="186"/>
    </row>
    <row r="41" spans="1:8" x14ac:dyDescent="0.25">
      <c r="A41" s="242"/>
      <c r="B41" s="243"/>
      <c r="C41" s="57"/>
      <c r="D41" s="58" t="str">
        <f t="shared" si="0"/>
        <v>Saturday</v>
      </c>
      <c r="E41" s="187"/>
      <c r="F41" s="187"/>
      <c r="G41" s="185"/>
      <c r="H41" s="186"/>
    </row>
    <row r="42" spans="1:8" x14ac:dyDescent="0.25">
      <c r="A42" s="242"/>
      <c r="B42" s="243"/>
      <c r="C42" s="57"/>
      <c r="D42" s="58" t="str">
        <f t="shared" si="0"/>
        <v>Saturday</v>
      </c>
      <c r="E42" s="187"/>
      <c r="F42" s="187"/>
      <c r="G42" s="185"/>
      <c r="H42" s="186"/>
    </row>
    <row r="43" spans="1:8" x14ac:dyDescent="0.25">
      <c r="A43" s="242"/>
      <c r="B43" s="243"/>
      <c r="C43" s="57"/>
      <c r="D43" s="58" t="str">
        <f t="shared" si="0"/>
        <v>Saturday</v>
      </c>
      <c r="E43" s="187"/>
      <c r="F43" s="187"/>
      <c r="G43" s="185"/>
      <c r="H43" s="186"/>
    </row>
    <row r="44" spans="1:8" x14ac:dyDescent="0.25">
      <c r="A44" s="242"/>
      <c r="B44" s="243"/>
      <c r="C44" s="57"/>
      <c r="D44" s="58" t="str">
        <f t="shared" si="0"/>
        <v>Saturday</v>
      </c>
      <c r="E44" s="187"/>
      <c r="F44" s="187"/>
      <c r="G44" s="185"/>
      <c r="H44" s="186"/>
    </row>
    <row r="45" spans="1:8" x14ac:dyDescent="0.25">
      <c r="A45" s="242"/>
      <c r="B45" s="243"/>
      <c r="C45" s="57"/>
      <c r="D45" s="58" t="str">
        <f t="shared" si="0"/>
        <v>Saturday</v>
      </c>
      <c r="E45" s="187"/>
      <c r="F45" s="187"/>
      <c r="G45" s="185"/>
      <c r="H45" s="186"/>
    </row>
    <row r="46" spans="1:8" x14ac:dyDescent="0.25">
      <c r="A46" s="242"/>
      <c r="B46" s="243"/>
      <c r="C46" s="57"/>
      <c r="D46" s="58" t="str">
        <f t="shared" si="0"/>
        <v>Saturday</v>
      </c>
      <c r="E46" s="187"/>
      <c r="F46" s="187"/>
      <c r="G46" s="185"/>
      <c r="H46" s="186"/>
    </row>
    <row r="47" spans="1:8" x14ac:dyDescent="0.25">
      <c r="A47" s="242"/>
      <c r="B47" s="243"/>
      <c r="C47" s="57"/>
      <c r="D47" s="58" t="str">
        <f t="shared" si="0"/>
        <v>Saturday</v>
      </c>
      <c r="E47" s="187"/>
      <c r="F47" s="187"/>
      <c r="G47" s="185"/>
      <c r="H47" s="186"/>
    </row>
    <row r="48" spans="1:8" x14ac:dyDescent="0.25">
      <c r="A48" s="242"/>
      <c r="B48" s="243"/>
      <c r="C48" s="57"/>
      <c r="D48" s="58" t="str">
        <f t="shared" si="0"/>
        <v>Saturday</v>
      </c>
      <c r="E48" s="187"/>
      <c r="F48" s="187"/>
      <c r="G48" s="185"/>
      <c r="H48" s="186"/>
    </row>
    <row r="49" spans="1:8" x14ac:dyDescent="0.25">
      <c r="A49" s="242"/>
      <c r="B49" s="243"/>
      <c r="C49" s="57"/>
      <c r="D49" s="58" t="str">
        <f t="shared" si="0"/>
        <v>Saturday</v>
      </c>
      <c r="E49" s="187"/>
      <c r="F49" s="187"/>
      <c r="G49" s="185"/>
      <c r="H49" s="186"/>
    </row>
    <row r="50" spans="1:8" x14ac:dyDescent="0.25">
      <c r="A50" s="242"/>
      <c r="B50" s="243"/>
      <c r="C50" s="57"/>
      <c r="D50" s="58" t="str">
        <f t="shared" si="0"/>
        <v>Saturday</v>
      </c>
      <c r="E50" s="187"/>
      <c r="F50" s="187"/>
      <c r="G50" s="185"/>
      <c r="H50" s="186"/>
    </row>
    <row r="51" spans="1:8" x14ac:dyDescent="0.25">
      <c r="A51" s="242"/>
      <c r="B51" s="243"/>
      <c r="C51" s="57"/>
      <c r="D51" s="58" t="str">
        <f t="shared" si="0"/>
        <v>Saturday</v>
      </c>
      <c r="E51" s="187"/>
      <c r="F51" s="187"/>
      <c r="G51" s="185"/>
      <c r="H51" s="186"/>
    </row>
    <row r="52" spans="1:8" x14ac:dyDescent="0.25">
      <c r="A52" s="242"/>
      <c r="B52" s="243"/>
      <c r="C52" s="57"/>
      <c r="D52" s="58" t="str">
        <f>TEXT(C52,"DDDD")</f>
        <v>Saturday</v>
      </c>
      <c r="E52" s="187"/>
      <c r="F52" s="187"/>
      <c r="G52" s="185"/>
      <c r="H52" s="186"/>
    </row>
    <row r="53" spans="1:8" x14ac:dyDescent="0.25">
      <c r="A53" s="316"/>
      <c r="B53" s="317"/>
      <c r="C53" s="57"/>
      <c r="D53" s="58" t="str">
        <f>TEXT(C53,"DDDD")</f>
        <v>Saturday</v>
      </c>
      <c r="E53" s="187"/>
      <c r="F53" s="187"/>
      <c r="G53" s="185"/>
      <c r="H53" s="186"/>
    </row>
    <row r="54" spans="1:8" x14ac:dyDescent="0.25">
      <c r="A54" s="242"/>
      <c r="B54" s="243"/>
      <c r="C54" s="57"/>
      <c r="D54" s="58" t="str">
        <f t="shared" ref="D54:D55" si="1">TEXT(C54,"DDDD")</f>
        <v>Saturday</v>
      </c>
      <c r="E54" s="187"/>
      <c r="F54" s="187"/>
      <c r="G54" s="187"/>
      <c r="H54" s="188"/>
    </row>
    <row r="55" spans="1:8" ht="16.5" thickBot="1" x14ac:dyDescent="0.3">
      <c r="A55" s="314"/>
      <c r="B55" s="315"/>
      <c r="C55" s="63"/>
      <c r="D55" s="64" t="str">
        <f t="shared" si="1"/>
        <v>Saturday</v>
      </c>
      <c r="E55" s="65"/>
      <c r="F55" s="65"/>
      <c r="G55" s="65"/>
      <c r="H55" s="66"/>
    </row>
  </sheetData>
  <mergeCells count="70">
    <mergeCell ref="A32:B32"/>
    <mergeCell ref="A33:B33"/>
    <mergeCell ref="A54:B54"/>
    <mergeCell ref="A55:B55"/>
    <mergeCell ref="A52:B52"/>
    <mergeCell ref="A53:B53"/>
    <mergeCell ref="A51:B51"/>
    <mergeCell ref="A46:B46"/>
    <mergeCell ref="A47:B47"/>
    <mergeCell ref="A48:B48"/>
    <mergeCell ref="A49:B49"/>
    <mergeCell ref="A50:B50"/>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11:B11"/>
    <mergeCell ref="C11:E11"/>
    <mergeCell ref="F11:H11"/>
    <mergeCell ref="A12:B12"/>
    <mergeCell ref="C12:D12"/>
    <mergeCell ref="E12:H12"/>
    <mergeCell ref="A9:B9"/>
    <mergeCell ref="C9:E9"/>
    <mergeCell ref="F9:H9"/>
    <mergeCell ref="A10:B10"/>
    <mergeCell ref="C10:E10"/>
    <mergeCell ref="F10:H10"/>
    <mergeCell ref="A6:B6"/>
    <mergeCell ref="A7:B7"/>
    <mergeCell ref="C7:E7"/>
    <mergeCell ref="F7:H7"/>
    <mergeCell ref="A8:B8"/>
    <mergeCell ref="C8:E8"/>
    <mergeCell ref="F8:H8"/>
    <mergeCell ref="A5:B5"/>
    <mergeCell ref="C5:H5"/>
    <mergeCell ref="A1:H2"/>
    <mergeCell ref="A3:B3"/>
    <mergeCell ref="G3:H3"/>
    <mergeCell ref="A4:B4"/>
    <mergeCell ref="C4:H4"/>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140625" defaultRowHeight="15.75" x14ac:dyDescent="0.25"/>
  <cols>
    <col min="1" max="1" width="28.42578125" style="46" customWidth="1"/>
    <col min="2" max="2" width="7.85546875" style="46" customWidth="1"/>
    <col min="3" max="3" width="19.7109375" style="46" customWidth="1"/>
    <col min="4" max="4" width="20.140625" style="46" customWidth="1"/>
    <col min="5" max="5" width="18.5703125" style="46" customWidth="1"/>
    <col min="6" max="6" width="17" style="46" customWidth="1"/>
    <col min="7" max="7" width="21.5703125" style="46" customWidth="1"/>
    <col min="8" max="8" width="20.42578125" style="46" customWidth="1"/>
    <col min="9" max="9" width="11.85546875" style="46" customWidth="1"/>
    <col min="10" max="10" width="10.7109375" style="46" customWidth="1"/>
    <col min="11" max="16384" width="9.140625" style="46"/>
  </cols>
  <sheetData>
    <row r="1" spans="1:8" ht="16.5" thickBot="1" x14ac:dyDescent="0.3"/>
    <row r="2" spans="1:8" ht="29.25" customHeight="1" x14ac:dyDescent="0.35">
      <c r="A2" s="318"/>
      <c r="B2" s="319"/>
      <c r="C2" s="319"/>
      <c r="D2" s="319"/>
      <c r="E2" s="319"/>
      <c r="F2" s="322"/>
      <c r="G2" s="322"/>
      <c r="H2" s="323"/>
    </row>
    <row r="3" spans="1:8" ht="33" customHeight="1" x14ac:dyDescent="0.3">
      <c r="A3" s="320" t="s">
        <v>114</v>
      </c>
      <c r="B3" s="321"/>
      <c r="C3" s="321"/>
      <c r="D3" s="321"/>
      <c r="E3" s="321"/>
      <c r="F3" s="324"/>
      <c r="G3" s="324"/>
      <c r="H3" s="325"/>
    </row>
    <row r="4" spans="1:8" ht="32.25" customHeight="1" x14ac:dyDescent="0.25">
      <c r="A4" s="326" t="s">
        <v>115</v>
      </c>
      <c r="B4" s="327"/>
      <c r="C4" s="327"/>
      <c r="D4" s="327"/>
      <c r="E4" s="327"/>
      <c r="F4" s="327"/>
      <c r="G4" s="327"/>
      <c r="H4" s="328"/>
    </row>
    <row r="5" spans="1:8" ht="32.25" customHeight="1" thickBot="1" x14ac:dyDescent="0.3">
      <c r="A5" s="329"/>
      <c r="B5" s="330"/>
      <c r="C5" s="330"/>
      <c r="D5" s="330"/>
      <c r="E5" s="330"/>
      <c r="F5" s="330"/>
      <c r="G5" s="330"/>
      <c r="H5" s="331"/>
    </row>
    <row r="6" spans="1:8" ht="20.25" customHeight="1" thickBot="1" x14ac:dyDescent="0.3">
      <c r="A6" s="270" t="s">
        <v>69</v>
      </c>
      <c r="B6" s="271"/>
      <c r="C6" s="47"/>
      <c r="D6" s="117" t="s">
        <v>59</v>
      </c>
      <c r="E6" s="48"/>
      <c r="F6" s="117" t="s">
        <v>60</v>
      </c>
      <c r="G6" s="272"/>
      <c r="H6" s="273"/>
    </row>
    <row r="7" spans="1:8" ht="18.75" customHeight="1" x14ac:dyDescent="0.25">
      <c r="A7" s="274" t="s">
        <v>70</v>
      </c>
      <c r="B7" s="275"/>
      <c r="C7" s="276"/>
      <c r="D7" s="277"/>
      <c r="E7" s="277"/>
      <c r="F7" s="277"/>
      <c r="G7" s="277"/>
      <c r="H7" s="278"/>
    </row>
    <row r="8" spans="1:8" ht="21.75" customHeight="1" thickBot="1" x14ac:dyDescent="0.3">
      <c r="A8" s="259" t="s">
        <v>71</v>
      </c>
      <c r="B8" s="260"/>
      <c r="C8" s="261"/>
      <c r="D8" s="262"/>
      <c r="E8" s="262"/>
      <c r="F8" s="262"/>
      <c r="G8" s="262"/>
      <c r="H8" s="263"/>
    </row>
    <row r="9" spans="1:8" ht="21" customHeight="1" thickBot="1" x14ac:dyDescent="0.3">
      <c r="A9" s="279" t="s">
        <v>11</v>
      </c>
      <c r="B9" s="280"/>
      <c r="C9" s="118" t="s">
        <v>12</v>
      </c>
      <c r="D9" s="49"/>
      <c r="E9" s="118" t="s">
        <v>13</v>
      </c>
      <c r="F9" s="50"/>
      <c r="G9" s="117" t="s">
        <v>61</v>
      </c>
      <c r="H9" s="50"/>
    </row>
    <row r="10" spans="1:8" ht="21" customHeight="1" x14ac:dyDescent="0.25">
      <c r="A10" s="259" t="s">
        <v>62</v>
      </c>
      <c r="B10" s="260"/>
      <c r="C10" s="264"/>
      <c r="D10" s="265"/>
      <c r="E10" s="266"/>
      <c r="F10" s="281"/>
      <c r="G10" s="282"/>
      <c r="H10" s="283"/>
    </row>
    <row r="11" spans="1:8" ht="21" customHeight="1" x14ac:dyDescent="0.25">
      <c r="A11" s="259" t="s">
        <v>72</v>
      </c>
      <c r="B11" s="260"/>
      <c r="C11" s="284"/>
      <c r="D11" s="285"/>
      <c r="E11" s="286"/>
      <c r="F11" s="284"/>
      <c r="G11" s="285"/>
      <c r="H11" s="286"/>
    </row>
    <row r="12" spans="1:8" ht="21" customHeight="1" x14ac:dyDescent="0.25">
      <c r="A12" s="259" t="s">
        <v>73</v>
      </c>
      <c r="B12" s="260"/>
      <c r="C12" s="287"/>
      <c r="D12" s="288"/>
      <c r="E12" s="289"/>
      <c r="F12" s="287"/>
      <c r="G12" s="288"/>
      <c r="H12" s="289"/>
    </row>
    <row r="13" spans="1:8" ht="20.25" customHeight="1" x14ac:dyDescent="0.25">
      <c r="A13" s="259" t="s">
        <v>74</v>
      </c>
      <c r="B13" s="260"/>
      <c r="C13" s="287"/>
      <c r="D13" s="288"/>
      <c r="E13" s="289"/>
      <c r="F13" s="287"/>
      <c r="G13" s="288"/>
      <c r="H13" s="289"/>
    </row>
    <row r="14" spans="1:8" ht="20.25" customHeight="1" thickBot="1" x14ac:dyDescent="0.3">
      <c r="A14" s="259" t="s">
        <v>54</v>
      </c>
      <c r="B14" s="260"/>
      <c r="C14" s="267"/>
      <c r="D14" s="268"/>
      <c r="E14" s="269"/>
      <c r="F14" s="267"/>
      <c r="G14" s="268"/>
      <c r="H14" s="269"/>
    </row>
    <row r="15" spans="1:8" ht="20.25" customHeight="1" thickBot="1" x14ac:dyDescent="0.3">
      <c r="A15" s="310" t="s">
        <v>65</v>
      </c>
      <c r="B15" s="311"/>
      <c r="C15" s="125" t="s">
        <v>83</v>
      </c>
      <c r="D15" s="120" t="s">
        <v>82</v>
      </c>
      <c r="E15" s="120" t="s">
        <v>14</v>
      </c>
      <c r="F15" s="120" t="s">
        <v>15</v>
      </c>
      <c r="G15" s="120" t="s">
        <v>16</v>
      </c>
      <c r="H15" s="121" t="s">
        <v>66</v>
      </c>
    </row>
    <row r="16" spans="1:8" ht="16.5" thickBot="1" x14ac:dyDescent="0.3">
      <c r="A16" s="312"/>
      <c r="B16" s="313"/>
      <c r="C16" s="173"/>
      <c r="D16" s="174"/>
      <c r="E16" s="174"/>
      <c r="F16" s="174"/>
      <c r="G16" s="174"/>
      <c r="H16" s="175"/>
    </row>
    <row r="17" spans="1:8" ht="21.75" customHeight="1" thickBot="1" x14ac:dyDescent="0.3">
      <c r="A17" s="244" t="s">
        <v>68</v>
      </c>
      <c r="B17" s="245"/>
      <c r="C17" s="176" t="s">
        <v>83</v>
      </c>
      <c r="D17" s="177" t="s">
        <v>84</v>
      </c>
      <c r="E17" s="177" t="s">
        <v>17</v>
      </c>
      <c r="F17" s="177" t="s">
        <v>15</v>
      </c>
      <c r="G17" s="177" t="s">
        <v>18</v>
      </c>
      <c r="H17" s="178" t="s">
        <v>66</v>
      </c>
    </row>
    <row r="18" spans="1:8" ht="16.5" thickBot="1" x14ac:dyDescent="0.3">
      <c r="A18" s="246"/>
      <c r="B18" s="247"/>
      <c r="C18" s="179"/>
      <c r="D18" s="180"/>
      <c r="E18" s="180"/>
      <c r="F18" s="180"/>
      <c r="G18" s="180"/>
      <c r="H18" s="181"/>
    </row>
    <row r="19" spans="1:8" ht="24.75" customHeight="1" thickBot="1" x14ac:dyDescent="0.3">
      <c r="A19" s="248" t="s">
        <v>110</v>
      </c>
      <c r="B19" s="249"/>
      <c r="C19" s="249"/>
      <c r="D19" s="249"/>
      <c r="E19" s="249"/>
      <c r="F19" s="249"/>
      <c r="G19" s="249"/>
      <c r="H19" s="250"/>
    </row>
    <row r="20" spans="1:8" ht="27.75" customHeight="1" thickBot="1" x14ac:dyDescent="0.3">
      <c r="A20" s="248" t="s">
        <v>19</v>
      </c>
      <c r="B20" s="251"/>
      <c r="C20" s="182" t="s">
        <v>59</v>
      </c>
      <c r="D20" s="183" t="s">
        <v>67</v>
      </c>
      <c r="E20" s="183" t="s">
        <v>55</v>
      </c>
      <c r="F20" s="183" t="s">
        <v>56</v>
      </c>
      <c r="G20" s="183" t="s">
        <v>26</v>
      </c>
      <c r="H20" s="184" t="s">
        <v>81</v>
      </c>
    </row>
    <row r="21" spans="1:8" ht="18" customHeight="1" x14ac:dyDescent="0.25">
      <c r="A21" s="252"/>
      <c r="B21" s="253"/>
      <c r="C21" s="57"/>
      <c r="D21" s="58" t="str">
        <f t="shared" ref="D21:D34" si="0">TEXT(C21,"DDDD")</f>
        <v>Saturday</v>
      </c>
      <c r="E21" s="185"/>
      <c r="F21" s="185"/>
      <c r="G21" s="185"/>
      <c r="H21" s="186"/>
    </row>
    <row r="22" spans="1:8" x14ac:dyDescent="0.25">
      <c r="A22" s="242"/>
      <c r="B22" s="243"/>
      <c r="C22" s="57"/>
      <c r="D22" s="58" t="str">
        <f t="shared" si="0"/>
        <v>Saturday</v>
      </c>
      <c r="E22" s="187"/>
      <c r="F22" s="187"/>
      <c r="G22" s="185"/>
      <c r="H22" s="186"/>
    </row>
    <row r="23" spans="1:8" x14ac:dyDescent="0.25">
      <c r="A23" s="242"/>
      <c r="B23" s="243"/>
      <c r="C23" s="57"/>
      <c r="D23" s="58" t="str">
        <f t="shared" si="0"/>
        <v>Saturday</v>
      </c>
      <c r="E23" s="187"/>
      <c r="F23" s="187"/>
      <c r="G23" s="185"/>
      <c r="H23" s="186"/>
    </row>
    <row r="24" spans="1:8" x14ac:dyDescent="0.25">
      <c r="A24" s="242"/>
      <c r="B24" s="243"/>
      <c r="C24" s="57"/>
      <c r="D24" s="58" t="str">
        <f t="shared" si="0"/>
        <v>Saturday</v>
      </c>
      <c r="E24" s="187"/>
      <c r="F24" s="187"/>
      <c r="G24" s="185"/>
      <c r="H24" s="186"/>
    </row>
    <row r="25" spans="1:8" x14ac:dyDescent="0.25">
      <c r="A25" s="242"/>
      <c r="B25" s="243"/>
      <c r="C25" s="57"/>
      <c r="D25" s="58" t="str">
        <f t="shared" si="0"/>
        <v>Saturday</v>
      </c>
      <c r="E25" s="187"/>
      <c r="F25" s="187"/>
      <c r="G25" s="185"/>
      <c r="H25" s="186"/>
    </row>
    <row r="26" spans="1:8" x14ac:dyDescent="0.25">
      <c r="A26" s="242"/>
      <c r="B26" s="243"/>
      <c r="C26" s="57"/>
      <c r="D26" s="58" t="str">
        <f t="shared" si="0"/>
        <v>Saturday</v>
      </c>
      <c r="E26" s="187"/>
      <c r="F26" s="187"/>
      <c r="G26" s="185"/>
      <c r="H26" s="186"/>
    </row>
    <row r="27" spans="1:8" x14ac:dyDescent="0.25">
      <c r="A27" s="242"/>
      <c r="B27" s="243"/>
      <c r="C27" s="57"/>
      <c r="D27" s="58" t="str">
        <f t="shared" si="0"/>
        <v>Saturday</v>
      </c>
      <c r="E27" s="187"/>
      <c r="F27" s="187"/>
      <c r="G27" s="185"/>
      <c r="H27" s="186"/>
    </row>
    <row r="28" spans="1:8" ht="15.75" customHeight="1" x14ac:dyDescent="0.25">
      <c r="A28" s="242"/>
      <c r="B28" s="243"/>
      <c r="C28" s="57"/>
      <c r="D28" s="58" t="str">
        <f t="shared" si="0"/>
        <v>Saturday</v>
      </c>
      <c r="E28" s="187"/>
      <c r="F28" s="187"/>
      <c r="G28" s="185"/>
      <c r="H28" s="186"/>
    </row>
    <row r="29" spans="1:8" x14ac:dyDescent="0.25">
      <c r="A29" s="242"/>
      <c r="B29" s="243"/>
      <c r="C29" s="57"/>
      <c r="D29" s="58" t="str">
        <f t="shared" si="0"/>
        <v>Saturday</v>
      </c>
      <c r="E29" s="187"/>
      <c r="F29" s="187"/>
      <c r="G29" s="185"/>
      <c r="H29" s="186"/>
    </row>
    <row r="30" spans="1:8" ht="15.75" customHeight="1" x14ac:dyDescent="0.25">
      <c r="A30" s="242"/>
      <c r="B30" s="243"/>
      <c r="C30" s="57"/>
      <c r="D30" s="58" t="str">
        <f t="shared" si="0"/>
        <v>Saturday</v>
      </c>
      <c r="E30" s="187"/>
      <c r="F30" s="187"/>
      <c r="G30" s="185"/>
      <c r="H30" s="186"/>
    </row>
    <row r="31" spans="1:8" x14ac:dyDescent="0.25">
      <c r="A31" s="242"/>
      <c r="B31" s="243"/>
      <c r="C31" s="57"/>
      <c r="D31" s="58" t="str">
        <f t="shared" si="0"/>
        <v>Saturday</v>
      </c>
      <c r="E31" s="187"/>
      <c r="F31" s="187"/>
      <c r="G31" s="185"/>
      <c r="H31" s="186"/>
    </row>
    <row r="32" spans="1:8" ht="15.75" customHeight="1" x14ac:dyDescent="0.25">
      <c r="A32" s="242"/>
      <c r="B32" s="243"/>
      <c r="C32" s="57"/>
      <c r="D32" s="58" t="str">
        <f t="shared" si="0"/>
        <v>Saturday</v>
      </c>
      <c r="E32" s="187"/>
      <c r="F32" s="187"/>
      <c r="G32" s="185"/>
      <c r="H32" s="186"/>
    </row>
    <row r="33" spans="1:8" ht="16.5" customHeight="1" x14ac:dyDescent="0.25">
      <c r="A33" s="242"/>
      <c r="B33" s="243"/>
      <c r="C33" s="57"/>
      <c r="D33" s="58" t="str">
        <f t="shared" si="0"/>
        <v>Saturday</v>
      </c>
      <c r="E33" s="187"/>
      <c r="F33" s="187"/>
      <c r="G33" s="185"/>
      <c r="H33" s="186"/>
    </row>
    <row r="34" spans="1:8" ht="15.75" customHeight="1" x14ac:dyDescent="0.25">
      <c r="A34" s="242"/>
      <c r="B34" s="243"/>
      <c r="C34" s="57"/>
      <c r="D34" s="58" t="str">
        <f t="shared" si="0"/>
        <v>Saturday</v>
      </c>
      <c r="E34" s="187"/>
      <c r="F34" s="187"/>
      <c r="G34" s="185"/>
      <c r="H34" s="186"/>
    </row>
    <row r="35" spans="1:8" x14ac:dyDescent="0.25">
      <c r="A35" s="242"/>
      <c r="B35" s="243"/>
      <c r="C35" s="57"/>
      <c r="D35" s="58" t="str">
        <f>TEXT(C35,"DDDD")</f>
        <v>Saturday</v>
      </c>
      <c r="E35" s="187"/>
      <c r="F35" s="187"/>
      <c r="G35" s="185"/>
      <c r="H35" s="186"/>
    </row>
    <row r="36" spans="1:8" x14ac:dyDescent="0.25">
      <c r="A36" s="316"/>
      <c r="B36" s="317"/>
      <c r="C36" s="57"/>
      <c r="D36" s="58" t="str">
        <f>TEXT(C36,"DDDD")</f>
        <v>Saturday</v>
      </c>
      <c r="E36" s="187"/>
      <c r="F36" s="187"/>
      <c r="G36" s="185"/>
      <c r="H36" s="186"/>
    </row>
    <row r="37" spans="1:8" x14ac:dyDescent="0.25">
      <c r="A37" s="242"/>
      <c r="B37" s="243"/>
      <c r="C37" s="57"/>
      <c r="D37" s="58" t="str">
        <f t="shared" ref="D37:D38" si="1">TEXT(C37,"DDDD")</f>
        <v>Saturday</v>
      </c>
      <c r="E37" s="187"/>
      <c r="F37" s="187"/>
      <c r="G37" s="187"/>
      <c r="H37" s="188"/>
    </row>
    <row r="38" spans="1:8" ht="16.5" thickBot="1" x14ac:dyDescent="0.3">
      <c r="A38" s="314"/>
      <c r="B38" s="315"/>
      <c r="C38" s="63"/>
      <c r="D38" s="64" t="str">
        <f t="shared" si="1"/>
        <v>Saturday</v>
      </c>
      <c r="E38" s="65"/>
      <c r="F38" s="65"/>
      <c r="G38" s="65"/>
      <c r="H38" s="66"/>
    </row>
  </sheetData>
  <mergeCells count="5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 ref="A6:B6"/>
    <mergeCell ref="A7:B7"/>
    <mergeCell ref="A8:B8"/>
    <mergeCell ref="F11:H11"/>
    <mergeCell ref="C12:E12"/>
    <mergeCell ref="F12:H12"/>
    <mergeCell ref="G6:H6"/>
    <mergeCell ref="C7:H7"/>
    <mergeCell ref="C8:H8"/>
    <mergeCell ref="C10:E10"/>
    <mergeCell ref="F10:H10"/>
    <mergeCell ref="C13:E13"/>
    <mergeCell ref="A13:B13"/>
    <mergeCell ref="F13:H13"/>
    <mergeCell ref="A9:B9"/>
    <mergeCell ref="A10:B10"/>
    <mergeCell ref="A11:B11"/>
    <mergeCell ref="A12:B12"/>
    <mergeCell ref="C11:E11"/>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8" customWidth="1"/>
    <col min="2" max="2" width="13.5703125" style="106" customWidth="1"/>
    <col min="3" max="3" width="14.42578125" style="106" customWidth="1"/>
    <col min="4" max="4" width="31.85546875" style="106" bestFit="1" customWidth="1"/>
    <col min="5" max="5" width="10.140625" style="106" customWidth="1"/>
    <col min="6" max="6" width="12.140625" style="106" customWidth="1"/>
    <col min="7" max="7" width="15.140625" style="106" customWidth="1"/>
    <col min="8" max="255" width="9.140625" style="78"/>
    <col min="256" max="256" width="1.5703125" style="78" customWidth="1"/>
    <col min="257" max="257" width="27.42578125" style="78" customWidth="1"/>
    <col min="258" max="258" width="13.5703125" style="78" customWidth="1"/>
    <col min="259" max="259" width="12.7109375" style="78" customWidth="1"/>
    <col min="260" max="260" width="19.7109375" style="78" customWidth="1"/>
    <col min="261" max="261" width="10.140625" style="78" customWidth="1"/>
    <col min="262" max="262" width="9.85546875" style="78" customWidth="1"/>
    <col min="263" max="263" width="12.28515625" style="78" customWidth="1"/>
    <col min="264" max="511" width="9.140625" style="78"/>
    <col min="512" max="512" width="1.5703125" style="78" customWidth="1"/>
    <col min="513" max="513" width="27.42578125" style="78" customWidth="1"/>
    <col min="514" max="514" width="13.5703125" style="78" customWidth="1"/>
    <col min="515" max="515" width="12.7109375" style="78" customWidth="1"/>
    <col min="516" max="516" width="19.7109375" style="78" customWidth="1"/>
    <col min="517" max="517" width="10.140625" style="78" customWidth="1"/>
    <col min="518" max="518" width="9.85546875" style="78" customWidth="1"/>
    <col min="519" max="519" width="12.28515625" style="78" customWidth="1"/>
    <col min="520" max="767" width="9.140625" style="78"/>
    <col min="768" max="768" width="1.5703125" style="78" customWidth="1"/>
    <col min="769" max="769" width="27.42578125" style="78" customWidth="1"/>
    <col min="770" max="770" width="13.5703125" style="78" customWidth="1"/>
    <col min="771" max="771" width="12.7109375" style="78" customWidth="1"/>
    <col min="772" max="772" width="19.7109375" style="78" customWidth="1"/>
    <col min="773" max="773" width="10.140625" style="78" customWidth="1"/>
    <col min="774" max="774" width="9.85546875" style="78" customWidth="1"/>
    <col min="775" max="775" width="12.28515625" style="78" customWidth="1"/>
    <col min="776" max="1023" width="9.140625" style="78"/>
    <col min="1024" max="1024" width="1.5703125" style="78" customWidth="1"/>
    <col min="1025" max="1025" width="27.42578125" style="78" customWidth="1"/>
    <col min="1026" max="1026" width="13.5703125" style="78" customWidth="1"/>
    <col min="1027" max="1027" width="12.7109375" style="78" customWidth="1"/>
    <col min="1028" max="1028" width="19.7109375" style="78" customWidth="1"/>
    <col min="1029" max="1029" width="10.140625" style="78" customWidth="1"/>
    <col min="1030" max="1030" width="9.85546875" style="78" customWidth="1"/>
    <col min="1031" max="1031" width="12.28515625" style="78" customWidth="1"/>
    <col min="1032" max="1279" width="9.140625" style="78"/>
    <col min="1280" max="1280" width="1.5703125" style="78" customWidth="1"/>
    <col min="1281" max="1281" width="27.42578125" style="78" customWidth="1"/>
    <col min="1282" max="1282" width="13.5703125" style="78" customWidth="1"/>
    <col min="1283" max="1283" width="12.7109375" style="78" customWidth="1"/>
    <col min="1284" max="1284" width="19.7109375" style="78" customWidth="1"/>
    <col min="1285" max="1285" width="10.140625" style="78" customWidth="1"/>
    <col min="1286" max="1286" width="9.85546875" style="78" customWidth="1"/>
    <col min="1287" max="1287" width="12.28515625" style="78" customWidth="1"/>
    <col min="1288" max="1535" width="9.140625" style="78"/>
    <col min="1536" max="1536" width="1.5703125" style="78" customWidth="1"/>
    <col min="1537" max="1537" width="27.42578125" style="78" customWidth="1"/>
    <col min="1538" max="1538" width="13.5703125" style="78" customWidth="1"/>
    <col min="1539" max="1539" width="12.7109375" style="78" customWidth="1"/>
    <col min="1540" max="1540" width="19.7109375" style="78" customWidth="1"/>
    <col min="1541" max="1541" width="10.140625" style="78" customWidth="1"/>
    <col min="1542" max="1542" width="9.85546875" style="78" customWidth="1"/>
    <col min="1543" max="1543" width="12.28515625" style="78" customWidth="1"/>
    <col min="1544" max="1791" width="9.140625" style="78"/>
    <col min="1792" max="1792" width="1.5703125" style="78" customWidth="1"/>
    <col min="1793" max="1793" width="27.42578125" style="78" customWidth="1"/>
    <col min="1794" max="1794" width="13.5703125" style="78" customWidth="1"/>
    <col min="1795" max="1795" width="12.7109375" style="78" customWidth="1"/>
    <col min="1796" max="1796" width="19.7109375" style="78" customWidth="1"/>
    <col min="1797" max="1797" width="10.140625" style="78" customWidth="1"/>
    <col min="1798" max="1798" width="9.85546875" style="78" customWidth="1"/>
    <col min="1799" max="1799" width="12.28515625" style="78" customWidth="1"/>
    <col min="1800" max="2047" width="9.140625" style="78"/>
    <col min="2048" max="2048" width="1.5703125" style="78" customWidth="1"/>
    <col min="2049" max="2049" width="27.42578125" style="78" customWidth="1"/>
    <col min="2050" max="2050" width="13.5703125" style="78" customWidth="1"/>
    <col min="2051" max="2051" width="12.7109375" style="78" customWidth="1"/>
    <col min="2052" max="2052" width="19.7109375" style="78" customWidth="1"/>
    <col min="2053" max="2053" width="10.140625" style="78" customWidth="1"/>
    <col min="2054" max="2054" width="9.85546875" style="78" customWidth="1"/>
    <col min="2055" max="2055" width="12.28515625" style="78" customWidth="1"/>
    <col min="2056" max="2303" width="9.140625" style="78"/>
    <col min="2304" max="2304" width="1.5703125" style="78" customWidth="1"/>
    <col min="2305" max="2305" width="27.42578125" style="78" customWidth="1"/>
    <col min="2306" max="2306" width="13.5703125" style="78" customWidth="1"/>
    <col min="2307" max="2307" width="12.7109375" style="78" customWidth="1"/>
    <col min="2308" max="2308" width="19.7109375" style="78" customWidth="1"/>
    <col min="2309" max="2309" width="10.140625" style="78" customWidth="1"/>
    <col min="2310" max="2310" width="9.85546875" style="78" customWidth="1"/>
    <col min="2311" max="2311" width="12.28515625" style="78" customWidth="1"/>
    <col min="2312" max="2559" width="9.140625" style="78"/>
    <col min="2560" max="2560" width="1.5703125" style="78" customWidth="1"/>
    <col min="2561" max="2561" width="27.42578125" style="78" customWidth="1"/>
    <col min="2562" max="2562" width="13.5703125" style="78" customWidth="1"/>
    <col min="2563" max="2563" width="12.7109375" style="78" customWidth="1"/>
    <col min="2564" max="2564" width="19.7109375" style="78" customWidth="1"/>
    <col min="2565" max="2565" width="10.140625" style="78" customWidth="1"/>
    <col min="2566" max="2566" width="9.85546875" style="78" customWidth="1"/>
    <col min="2567" max="2567" width="12.28515625" style="78" customWidth="1"/>
    <col min="2568" max="2815" width="9.140625" style="78"/>
    <col min="2816" max="2816" width="1.5703125" style="78" customWidth="1"/>
    <col min="2817" max="2817" width="27.42578125" style="78" customWidth="1"/>
    <col min="2818" max="2818" width="13.5703125" style="78" customWidth="1"/>
    <col min="2819" max="2819" width="12.7109375" style="78" customWidth="1"/>
    <col min="2820" max="2820" width="19.7109375" style="78" customWidth="1"/>
    <col min="2821" max="2821" width="10.140625" style="78" customWidth="1"/>
    <col min="2822" max="2822" width="9.85546875" style="78" customWidth="1"/>
    <col min="2823" max="2823" width="12.28515625" style="78" customWidth="1"/>
    <col min="2824" max="3071" width="9.140625" style="78"/>
    <col min="3072" max="3072" width="1.5703125" style="78" customWidth="1"/>
    <col min="3073" max="3073" width="27.42578125" style="78" customWidth="1"/>
    <col min="3074" max="3074" width="13.5703125" style="78" customWidth="1"/>
    <col min="3075" max="3075" width="12.7109375" style="78" customWidth="1"/>
    <col min="3076" max="3076" width="19.7109375" style="78" customWidth="1"/>
    <col min="3077" max="3077" width="10.140625" style="78" customWidth="1"/>
    <col min="3078" max="3078" width="9.85546875" style="78" customWidth="1"/>
    <col min="3079" max="3079" width="12.28515625" style="78" customWidth="1"/>
    <col min="3080" max="3327" width="9.140625" style="78"/>
    <col min="3328" max="3328" width="1.5703125" style="78" customWidth="1"/>
    <col min="3329" max="3329" width="27.42578125" style="78" customWidth="1"/>
    <col min="3330" max="3330" width="13.5703125" style="78" customWidth="1"/>
    <col min="3331" max="3331" width="12.7109375" style="78" customWidth="1"/>
    <col min="3332" max="3332" width="19.7109375" style="78" customWidth="1"/>
    <col min="3333" max="3333" width="10.140625" style="78" customWidth="1"/>
    <col min="3334" max="3334" width="9.85546875" style="78" customWidth="1"/>
    <col min="3335" max="3335" width="12.28515625" style="78" customWidth="1"/>
    <col min="3336" max="3583" width="9.140625" style="78"/>
    <col min="3584" max="3584" width="1.5703125" style="78" customWidth="1"/>
    <col min="3585" max="3585" width="27.42578125" style="78" customWidth="1"/>
    <col min="3586" max="3586" width="13.5703125" style="78" customWidth="1"/>
    <col min="3587" max="3587" width="12.7109375" style="78" customWidth="1"/>
    <col min="3588" max="3588" width="19.7109375" style="78" customWidth="1"/>
    <col min="3589" max="3589" width="10.140625" style="78" customWidth="1"/>
    <col min="3590" max="3590" width="9.85546875" style="78" customWidth="1"/>
    <col min="3591" max="3591" width="12.28515625" style="78" customWidth="1"/>
    <col min="3592" max="3839" width="9.140625" style="78"/>
    <col min="3840" max="3840" width="1.5703125" style="78" customWidth="1"/>
    <col min="3841" max="3841" width="27.42578125" style="78" customWidth="1"/>
    <col min="3842" max="3842" width="13.5703125" style="78" customWidth="1"/>
    <col min="3843" max="3843" width="12.7109375" style="78" customWidth="1"/>
    <col min="3844" max="3844" width="19.7109375" style="78" customWidth="1"/>
    <col min="3845" max="3845" width="10.140625" style="78" customWidth="1"/>
    <col min="3846" max="3846" width="9.85546875" style="78" customWidth="1"/>
    <col min="3847" max="3847" width="12.28515625" style="78" customWidth="1"/>
    <col min="3848" max="4095" width="9.140625" style="78"/>
    <col min="4096" max="4096" width="1.5703125" style="78" customWidth="1"/>
    <col min="4097" max="4097" width="27.42578125" style="78" customWidth="1"/>
    <col min="4098" max="4098" width="13.5703125" style="78" customWidth="1"/>
    <col min="4099" max="4099" width="12.7109375" style="78" customWidth="1"/>
    <col min="4100" max="4100" width="19.7109375" style="78" customWidth="1"/>
    <col min="4101" max="4101" width="10.140625" style="78" customWidth="1"/>
    <col min="4102" max="4102" width="9.85546875" style="78" customWidth="1"/>
    <col min="4103" max="4103" width="12.28515625" style="78" customWidth="1"/>
    <col min="4104" max="4351" width="9.140625" style="78"/>
    <col min="4352" max="4352" width="1.5703125" style="78" customWidth="1"/>
    <col min="4353" max="4353" width="27.42578125" style="78" customWidth="1"/>
    <col min="4354" max="4354" width="13.5703125" style="78" customWidth="1"/>
    <col min="4355" max="4355" width="12.7109375" style="78" customWidth="1"/>
    <col min="4356" max="4356" width="19.7109375" style="78" customWidth="1"/>
    <col min="4357" max="4357" width="10.140625" style="78" customWidth="1"/>
    <col min="4358" max="4358" width="9.85546875" style="78" customWidth="1"/>
    <col min="4359" max="4359" width="12.28515625" style="78" customWidth="1"/>
    <col min="4360" max="4607" width="9.140625" style="78"/>
    <col min="4608" max="4608" width="1.5703125" style="78" customWidth="1"/>
    <col min="4609" max="4609" width="27.42578125" style="78" customWidth="1"/>
    <col min="4610" max="4610" width="13.5703125" style="78" customWidth="1"/>
    <col min="4611" max="4611" width="12.7109375" style="78" customWidth="1"/>
    <col min="4612" max="4612" width="19.7109375" style="78" customWidth="1"/>
    <col min="4613" max="4613" width="10.140625" style="78" customWidth="1"/>
    <col min="4614" max="4614" width="9.85546875" style="78" customWidth="1"/>
    <col min="4615" max="4615" width="12.28515625" style="78" customWidth="1"/>
    <col min="4616" max="4863" width="9.140625" style="78"/>
    <col min="4864" max="4864" width="1.5703125" style="78" customWidth="1"/>
    <col min="4865" max="4865" width="27.42578125" style="78" customWidth="1"/>
    <col min="4866" max="4866" width="13.5703125" style="78" customWidth="1"/>
    <col min="4867" max="4867" width="12.7109375" style="78" customWidth="1"/>
    <col min="4868" max="4868" width="19.7109375" style="78" customWidth="1"/>
    <col min="4869" max="4869" width="10.140625" style="78" customWidth="1"/>
    <col min="4870" max="4870" width="9.85546875" style="78" customWidth="1"/>
    <col min="4871" max="4871" width="12.28515625" style="78" customWidth="1"/>
    <col min="4872" max="5119" width="9.140625" style="78"/>
    <col min="5120" max="5120" width="1.5703125" style="78" customWidth="1"/>
    <col min="5121" max="5121" width="27.42578125" style="78" customWidth="1"/>
    <col min="5122" max="5122" width="13.5703125" style="78" customWidth="1"/>
    <col min="5123" max="5123" width="12.7109375" style="78" customWidth="1"/>
    <col min="5124" max="5124" width="19.7109375" style="78" customWidth="1"/>
    <col min="5125" max="5125" width="10.140625" style="78" customWidth="1"/>
    <col min="5126" max="5126" width="9.85546875" style="78" customWidth="1"/>
    <col min="5127" max="5127" width="12.28515625" style="78" customWidth="1"/>
    <col min="5128" max="5375" width="9.140625" style="78"/>
    <col min="5376" max="5376" width="1.5703125" style="78" customWidth="1"/>
    <col min="5377" max="5377" width="27.42578125" style="78" customWidth="1"/>
    <col min="5378" max="5378" width="13.5703125" style="78" customWidth="1"/>
    <col min="5379" max="5379" width="12.7109375" style="78" customWidth="1"/>
    <col min="5380" max="5380" width="19.7109375" style="78" customWidth="1"/>
    <col min="5381" max="5381" width="10.140625" style="78" customWidth="1"/>
    <col min="5382" max="5382" width="9.85546875" style="78" customWidth="1"/>
    <col min="5383" max="5383" width="12.28515625" style="78" customWidth="1"/>
    <col min="5384" max="5631" width="9.140625" style="78"/>
    <col min="5632" max="5632" width="1.5703125" style="78" customWidth="1"/>
    <col min="5633" max="5633" width="27.42578125" style="78" customWidth="1"/>
    <col min="5634" max="5634" width="13.5703125" style="78" customWidth="1"/>
    <col min="5635" max="5635" width="12.7109375" style="78" customWidth="1"/>
    <col min="5636" max="5636" width="19.7109375" style="78" customWidth="1"/>
    <col min="5637" max="5637" width="10.140625" style="78" customWidth="1"/>
    <col min="5638" max="5638" width="9.85546875" style="78" customWidth="1"/>
    <col min="5639" max="5639" width="12.28515625" style="78" customWidth="1"/>
    <col min="5640" max="5887" width="9.140625" style="78"/>
    <col min="5888" max="5888" width="1.5703125" style="78" customWidth="1"/>
    <col min="5889" max="5889" width="27.42578125" style="78" customWidth="1"/>
    <col min="5890" max="5890" width="13.5703125" style="78" customWidth="1"/>
    <col min="5891" max="5891" width="12.7109375" style="78" customWidth="1"/>
    <col min="5892" max="5892" width="19.7109375" style="78" customWidth="1"/>
    <col min="5893" max="5893" width="10.140625" style="78" customWidth="1"/>
    <col min="5894" max="5894" width="9.85546875" style="78" customWidth="1"/>
    <col min="5895" max="5895" width="12.28515625" style="78" customWidth="1"/>
    <col min="5896" max="6143" width="9.140625" style="78"/>
    <col min="6144" max="6144" width="1.5703125" style="78" customWidth="1"/>
    <col min="6145" max="6145" width="27.42578125" style="78" customWidth="1"/>
    <col min="6146" max="6146" width="13.5703125" style="78" customWidth="1"/>
    <col min="6147" max="6147" width="12.7109375" style="78" customWidth="1"/>
    <col min="6148" max="6148" width="19.7109375" style="78" customWidth="1"/>
    <col min="6149" max="6149" width="10.140625" style="78" customWidth="1"/>
    <col min="6150" max="6150" width="9.85546875" style="78" customWidth="1"/>
    <col min="6151" max="6151" width="12.28515625" style="78" customWidth="1"/>
    <col min="6152" max="6399" width="9.140625" style="78"/>
    <col min="6400" max="6400" width="1.5703125" style="78" customWidth="1"/>
    <col min="6401" max="6401" width="27.42578125" style="78" customWidth="1"/>
    <col min="6402" max="6402" width="13.5703125" style="78" customWidth="1"/>
    <col min="6403" max="6403" width="12.7109375" style="78" customWidth="1"/>
    <col min="6404" max="6404" width="19.7109375" style="78" customWidth="1"/>
    <col min="6405" max="6405" width="10.140625" style="78" customWidth="1"/>
    <col min="6406" max="6406" width="9.85546875" style="78" customWidth="1"/>
    <col min="6407" max="6407" width="12.28515625" style="78" customWidth="1"/>
    <col min="6408" max="6655" width="9.140625" style="78"/>
    <col min="6656" max="6656" width="1.5703125" style="78" customWidth="1"/>
    <col min="6657" max="6657" width="27.42578125" style="78" customWidth="1"/>
    <col min="6658" max="6658" width="13.5703125" style="78" customWidth="1"/>
    <col min="6659" max="6659" width="12.7109375" style="78" customWidth="1"/>
    <col min="6660" max="6660" width="19.7109375" style="78" customWidth="1"/>
    <col min="6661" max="6661" width="10.140625" style="78" customWidth="1"/>
    <col min="6662" max="6662" width="9.85546875" style="78" customWidth="1"/>
    <col min="6663" max="6663" width="12.28515625" style="78" customWidth="1"/>
    <col min="6664" max="6911" width="9.140625" style="78"/>
    <col min="6912" max="6912" width="1.5703125" style="78" customWidth="1"/>
    <col min="6913" max="6913" width="27.42578125" style="78" customWidth="1"/>
    <col min="6914" max="6914" width="13.5703125" style="78" customWidth="1"/>
    <col min="6915" max="6915" width="12.7109375" style="78" customWidth="1"/>
    <col min="6916" max="6916" width="19.7109375" style="78" customWidth="1"/>
    <col min="6917" max="6917" width="10.140625" style="78" customWidth="1"/>
    <col min="6918" max="6918" width="9.85546875" style="78" customWidth="1"/>
    <col min="6919" max="6919" width="12.28515625" style="78" customWidth="1"/>
    <col min="6920" max="7167" width="9.140625" style="78"/>
    <col min="7168" max="7168" width="1.5703125" style="78" customWidth="1"/>
    <col min="7169" max="7169" width="27.42578125" style="78" customWidth="1"/>
    <col min="7170" max="7170" width="13.5703125" style="78" customWidth="1"/>
    <col min="7171" max="7171" width="12.7109375" style="78" customWidth="1"/>
    <col min="7172" max="7172" width="19.7109375" style="78" customWidth="1"/>
    <col min="7173" max="7173" width="10.140625" style="78" customWidth="1"/>
    <col min="7174" max="7174" width="9.85546875" style="78" customWidth="1"/>
    <col min="7175" max="7175" width="12.28515625" style="78" customWidth="1"/>
    <col min="7176" max="7423" width="9.140625" style="78"/>
    <col min="7424" max="7424" width="1.5703125" style="78" customWidth="1"/>
    <col min="7425" max="7425" width="27.42578125" style="78" customWidth="1"/>
    <col min="7426" max="7426" width="13.5703125" style="78" customWidth="1"/>
    <col min="7427" max="7427" width="12.7109375" style="78" customWidth="1"/>
    <col min="7428" max="7428" width="19.7109375" style="78" customWidth="1"/>
    <col min="7429" max="7429" width="10.140625" style="78" customWidth="1"/>
    <col min="7430" max="7430" width="9.85546875" style="78" customWidth="1"/>
    <col min="7431" max="7431" width="12.28515625" style="78" customWidth="1"/>
    <col min="7432" max="7679" width="9.140625" style="78"/>
    <col min="7680" max="7680" width="1.5703125" style="78" customWidth="1"/>
    <col min="7681" max="7681" width="27.42578125" style="78" customWidth="1"/>
    <col min="7682" max="7682" width="13.5703125" style="78" customWidth="1"/>
    <col min="7683" max="7683" width="12.7109375" style="78" customWidth="1"/>
    <col min="7684" max="7684" width="19.7109375" style="78" customWidth="1"/>
    <col min="7685" max="7685" width="10.140625" style="78" customWidth="1"/>
    <col min="7686" max="7686" width="9.85546875" style="78" customWidth="1"/>
    <col min="7687" max="7687" width="12.28515625" style="78" customWidth="1"/>
    <col min="7688" max="7935" width="9.140625" style="78"/>
    <col min="7936" max="7936" width="1.5703125" style="78" customWidth="1"/>
    <col min="7937" max="7937" width="27.42578125" style="78" customWidth="1"/>
    <col min="7938" max="7938" width="13.5703125" style="78" customWidth="1"/>
    <col min="7939" max="7939" width="12.7109375" style="78" customWidth="1"/>
    <col min="7940" max="7940" width="19.7109375" style="78" customWidth="1"/>
    <col min="7941" max="7941" width="10.140625" style="78" customWidth="1"/>
    <col min="7942" max="7942" width="9.85546875" style="78" customWidth="1"/>
    <col min="7943" max="7943" width="12.28515625" style="78" customWidth="1"/>
    <col min="7944" max="8191" width="9.140625" style="78"/>
    <col min="8192" max="8192" width="1.5703125" style="78" customWidth="1"/>
    <col min="8193" max="8193" width="27.42578125" style="78" customWidth="1"/>
    <col min="8194" max="8194" width="13.5703125" style="78" customWidth="1"/>
    <col min="8195" max="8195" width="12.7109375" style="78" customWidth="1"/>
    <col min="8196" max="8196" width="19.7109375" style="78" customWidth="1"/>
    <col min="8197" max="8197" width="10.140625" style="78" customWidth="1"/>
    <col min="8198" max="8198" width="9.85546875" style="78" customWidth="1"/>
    <col min="8199" max="8199" width="12.28515625" style="78" customWidth="1"/>
    <col min="8200" max="8447" width="9.140625" style="78"/>
    <col min="8448" max="8448" width="1.5703125" style="78" customWidth="1"/>
    <col min="8449" max="8449" width="27.42578125" style="78" customWidth="1"/>
    <col min="8450" max="8450" width="13.5703125" style="78" customWidth="1"/>
    <col min="8451" max="8451" width="12.7109375" style="78" customWidth="1"/>
    <col min="8452" max="8452" width="19.7109375" style="78" customWidth="1"/>
    <col min="8453" max="8453" width="10.140625" style="78" customWidth="1"/>
    <col min="8454" max="8454" width="9.85546875" style="78" customWidth="1"/>
    <col min="8455" max="8455" width="12.28515625" style="78" customWidth="1"/>
    <col min="8456" max="8703" width="9.140625" style="78"/>
    <col min="8704" max="8704" width="1.5703125" style="78" customWidth="1"/>
    <col min="8705" max="8705" width="27.42578125" style="78" customWidth="1"/>
    <col min="8706" max="8706" width="13.5703125" style="78" customWidth="1"/>
    <col min="8707" max="8707" width="12.7109375" style="78" customWidth="1"/>
    <col min="8708" max="8708" width="19.7109375" style="78" customWidth="1"/>
    <col min="8709" max="8709" width="10.140625" style="78" customWidth="1"/>
    <col min="8710" max="8710" width="9.85546875" style="78" customWidth="1"/>
    <col min="8711" max="8711" width="12.28515625" style="78" customWidth="1"/>
    <col min="8712" max="8959" width="9.140625" style="78"/>
    <col min="8960" max="8960" width="1.5703125" style="78" customWidth="1"/>
    <col min="8961" max="8961" width="27.42578125" style="78" customWidth="1"/>
    <col min="8962" max="8962" width="13.5703125" style="78" customWidth="1"/>
    <col min="8963" max="8963" width="12.7109375" style="78" customWidth="1"/>
    <col min="8964" max="8964" width="19.7109375" style="78" customWidth="1"/>
    <col min="8965" max="8965" width="10.140625" style="78" customWidth="1"/>
    <col min="8966" max="8966" width="9.85546875" style="78" customWidth="1"/>
    <col min="8967" max="8967" width="12.28515625" style="78" customWidth="1"/>
    <col min="8968" max="9215" width="9.140625" style="78"/>
    <col min="9216" max="9216" width="1.5703125" style="78" customWidth="1"/>
    <col min="9217" max="9217" width="27.42578125" style="78" customWidth="1"/>
    <col min="9218" max="9218" width="13.5703125" style="78" customWidth="1"/>
    <col min="9219" max="9219" width="12.7109375" style="78" customWidth="1"/>
    <col min="9220" max="9220" width="19.7109375" style="78" customWidth="1"/>
    <col min="9221" max="9221" width="10.140625" style="78" customWidth="1"/>
    <col min="9222" max="9222" width="9.85546875" style="78" customWidth="1"/>
    <col min="9223" max="9223" width="12.28515625" style="78" customWidth="1"/>
    <col min="9224" max="9471" width="9.140625" style="78"/>
    <col min="9472" max="9472" width="1.5703125" style="78" customWidth="1"/>
    <col min="9473" max="9473" width="27.42578125" style="78" customWidth="1"/>
    <col min="9474" max="9474" width="13.5703125" style="78" customWidth="1"/>
    <col min="9475" max="9475" width="12.7109375" style="78" customWidth="1"/>
    <col min="9476" max="9476" width="19.7109375" style="78" customWidth="1"/>
    <col min="9477" max="9477" width="10.140625" style="78" customWidth="1"/>
    <col min="9478" max="9478" width="9.85546875" style="78" customWidth="1"/>
    <col min="9479" max="9479" width="12.28515625" style="78" customWidth="1"/>
    <col min="9480" max="9727" width="9.140625" style="78"/>
    <col min="9728" max="9728" width="1.5703125" style="78" customWidth="1"/>
    <col min="9729" max="9729" width="27.42578125" style="78" customWidth="1"/>
    <col min="9730" max="9730" width="13.5703125" style="78" customWidth="1"/>
    <col min="9731" max="9731" width="12.7109375" style="78" customWidth="1"/>
    <col min="9732" max="9732" width="19.7109375" style="78" customWidth="1"/>
    <col min="9733" max="9733" width="10.140625" style="78" customWidth="1"/>
    <col min="9734" max="9734" width="9.85546875" style="78" customWidth="1"/>
    <col min="9735" max="9735" width="12.28515625" style="78" customWidth="1"/>
    <col min="9736" max="9983" width="9.140625" style="78"/>
    <col min="9984" max="9984" width="1.5703125" style="78" customWidth="1"/>
    <col min="9985" max="9985" width="27.42578125" style="78" customWidth="1"/>
    <col min="9986" max="9986" width="13.5703125" style="78" customWidth="1"/>
    <col min="9987" max="9987" width="12.7109375" style="78" customWidth="1"/>
    <col min="9988" max="9988" width="19.7109375" style="78" customWidth="1"/>
    <col min="9989" max="9989" width="10.140625" style="78" customWidth="1"/>
    <col min="9990" max="9990" width="9.85546875" style="78" customWidth="1"/>
    <col min="9991" max="9991" width="12.28515625" style="78" customWidth="1"/>
    <col min="9992" max="10239" width="9.140625" style="78"/>
    <col min="10240" max="10240" width="1.5703125" style="78" customWidth="1"/>
    <col min="10241" max="10241" width="27.42578125" style="78" customWidth="1"/>
    <col min="10242" max="10242" width="13.5703125" style="78" customWidth="1"/>
    <col min="10243" max="10243" width="12.7109375" style="78" customWidth="1"/>
    <col min="10244" max="10244" width="19.7109375" style="78" customWidth="1"/>
    <col min="10245" max="10245" width="10.140625" style="78" customWidth="1"/>
    <col min="10246" max="10246" width="9.85546875" style="78" customWidth="1"/>
    <col min="10247" max="10247" width="12.28515625" style="78" customWidth="1"/>
    <col min="10248" max="10495" width="9.140625" style="78"/>
    <col min="10496" max="10496" width="1.5703125" style="78" customWidth="1"/>
    <col min="10497" max="10497" width="27.42578125" style="78" customWidth="1"/>
    <col min="10498" max="10498" width="13.5703125" style="78" customWidth="1"/>
    <col min="10499" max="10499" width="12.7109375" style="78" customWidth="1"/>
    <col min="10500" max="10500" width="19.7109375" style="78" customWidth="1"/>
    <col min="10501" max="10501" width="10.140625" style="78" customWidth="1"/>
    <col min="10502" max="10502" width="9.85546875" style="78" customWidth="1"/>
    <col min="10503" max="10503" width="12.28515625" style="78" customWidth="1"/>
    <col min="10504" max="10751" width="9.140625" style="78"/>
    <col min="10752" max="10752" width="1.5703125" style="78" customWidth="1"/>
    <col min="10753" max="10753" width="27.42578125" style="78" customWidth="1"/>
    <col min="10754" max="10754" width="13.5703125" style="78" customWidth="1"/>
    <col min="10755" max="10755" width="12.7109375" style="78" customWidth="1"/>
    <col min="10756" max="10756" width="19.7109375" style="78" customWidth="1"/>
    <col min="10757" max="10757" width="10.140625" style="78" customWidth="1"/>
    <col min="10758" max="10758" width="9.85546875" style="78" customWidth="1"/>
    <col min="10759" max="10759" width="12.28515625" style="78" customWidth="1"/>
    <col min="10760" max="11007" width="9.140625" style="78"/>
    <col min="11008" max="11008" width="1.5703125" style="78" customWidth="1"/>
    <col min="11009" max="11009" width="27.42578125" style="78" customWidth="1"/>
    <col min="11010" max="11010" width="13.5703125" style="78" customWidth="1"/>
    <col min="11011" max="11011" width="12.7109375" style="78" customWidth="1"/>
    <col min="11012" max="11012" width="19.7109375" style="78" customWidth="1"/>
    <col min="11013" max="11013" width="10.140625" style="78" customWidth="1"/>
    <col min="11014" max="11014" width="9.85546875" style="78" customWidth="1"/>
    <col min="11015" max="11015" width="12.28515625" style="78" customWidth="1"/>
    <col min="11016" max="11263" width="9.140625" style="78"/>
    <col min="11264" max="11264" width="1.5703125" style="78" customWidth="1"/>
    <col min="11265" max="11265" width="27.42578125" style="78" customWidth="1"/>
    <col min="11266" max="11266" width="13.5703125" style="78" customWidth="1"/>
    <col min="11267" max="11267" width="12.7109375" style="78" customWidth="1"/>
    <col min="11268" max="11268" width="19.7109375" style="78" customWidth="1"/>
    <col min="11269" max="11269" width="10.140625" style="78" customWidth="1"/>
    <col min="11270" max="11270" width="9.85546875" style="78" customWidth="1"/>
    <col min="11271" max="11271" width="12.28515625" style="78" customWidth="1"/>
    <col min="11272" max="11519" width="9.140625" style="78"/>
    <col min="11520" max="11520" width="1.5703125" style="78" customWidth="1"/>
    <col min="11521" max="11521" width="27.42578125" style="78" customWidth="1"/>
    <col min="11522" max="11522" width="13.5703125" style="78" customWidth="1"/>
    <col min="11523" max="11523" width="12.7109375" style="78" customWidth="1"/>
    <col min="11524" max="11524" width="19.7109375" style="78" customWidth="1"/>
    <col min="11525" max="11525" width="10.140625" style="78" customWidth="1"/>
    <col min="11526" max="11526" width="9.85546875" style="78" customWidth="1"/>
    <col min="11527" max="11527" width="12.28515625" style="78" customWidth="1"/>
    <col min="11528" max="11775" width="9.140625" style="78"/>
    <col min="11776" max="11776" width="1.5703125" style="78" customWidth="1"/>
    <col min="11777" max="11777" width="27.42578125" style="78" customWidth="1"/>
    <col min="11778" max="11778" width="13.5703125" style="78" customWidth="1"/>
    <col min="11779" max="11779" width="12.7109375" style="78" customWidth="1"/>
    <col min="11780" max="11780" width="19.7109375" style="78" customWidth="1"/>
    <col min="11781" max="11781" width="10.140625" style="78" customWidth="1"/>
    <col min="11782" max="11782" width="9.85546875" style="78" customWidth="1"/>
    <col min="11783" max="11783" width="12.28515625" style="78" customWidth="1"/>
    <col min="11784" max="12031" width="9.140625" style="78"/>
    <col min="12032" max="12032" width="1.5703125" style="78" customWidth="1"/>
    <col min="12033" max="12033" width="27.42578125" style="78" customWidth="1"/>
    <col min="12034" max="12034" width="13.5703125" style="78" customWidth="1"/>
    <col min="12035" max="12035" width="12.7109375" style="78" customWidth="1"/>
    <col min="12036" max="12036" width="19.7109375" style="78" customWidth="1"/>
    <col min="12037" max="12037" width="10.140625" style="78" customWidth="1"/>
    <col min="12038" max="12038" width="9.85546875" style="78" customWidth="1"/>
    <col min="12039" max="12039" width="12.28515625" style="78" customWidth="1"/>
    <col min="12040" max="12287" width="9.140625" style="78"/>
    <col min="12288" max="12288" width="1.5703125" style="78" customWidth="1"/>
    <col min="12289" max="12289" width="27.42578125" style="78" customWidth="1"/>
    <col min="12290" max="12290" width="13.5703125" style="78" customWidth="1"/>
    <col min="12291" max="12291" width="12.7109375" style="78" customWidth="1"/>
    <col min="12292" max="12292" width="19.7109375" style="78" customWidth="1"/>
    <col min="12293" max="12293" width="10.140625" style="78" customWidth="1"/>
    <col min="12294" max="12294" width="9.85546875" style="78" customWidth="1"/>
    <col min="12295" max="12295" width="12.28515625" style="78" customWidth="1"/>
    <col min="12296" max="12543" width="9.140625" style="78"/>
    <col min="12544" max="12544" width="1.5703125" style="78" customWidth="1"/>
    <col min="12545" max="12545" width="27.42578125" style="78" customWidth="1"/>
    <col min="12546" max="12546" width="13.5703125" style="78" customWidth="1"/>
    <col min="12547" max="12547" width="12.7109375" style="78" customWidth="1"/>
    <col min="12548" max="12548" width="19.7109375" style="78" customWidth="1"/>
    <col min="12549" max="12549" width="10.140625" style="78" customWidth="1"/>
    <col min="12550" max="12550" width="9.85546875" style="78" customWidth="1"/>
    <col min="12551" max="12551" width="12.28515625" style="78" customWidth="1"/>
    <col min="12552" max="12799" width="9.140625" style="78"/>
    <col min="12800" max="12800" width="1.5703125" style="78" customWidth="1"/>
    <col min="12801" max="12801" width="27.42578125" style="78" customWidth="1"/>
    <col min="12802" max="12802" width="13.5703125" style="78" customWidth="1"/>
    <col min="12803" max="12803" width="12.7109375" style="78" customWidth="1"/>
    <col min="12804" max="12804" width="19.7109375" style="78" customWidth="1"/>
    <col min="12805" max="12805" width="10.140625" style="78" customWidth="1"/>
    <col min="12806" max="12806" width="9.85546875" style="78" customWidth="1"/>
    <col min="12807" max="12807" width="12.28515625" style="78" customWidth="1"/>
    <col min="12808" max="13055" width="9.140625" style="78"/>
    <col min="13056" max="13056" width="1.5703125" style="78" customWidth="1"/>
    <col min="13057" max="13057" width="27.42578125" style="78" customWidth="1"/>
    <col min="13058" max="13058" width="13.5703125" style="78" customWidth="1"/>
    <col min="13059" max="13059" width="12.7109375" style="78" customWidth="1"/>
    <col min="13060" max="13060" width="19.7109375" style="78" customWidth="1"/>
    <col min="13061" max="13061" width="10.140625" style="78" customWidth="1"/>
    <col min="13062" max="13062" width="9.85546875" style="78" customWidth="1"/>
    <col min="13063" max="13063" width="12.28515625" style="78" customWidth="1"/>
    <col min="13064" max="13311" width="9.140625" style="78"/>
    <col min="13312" max="13312" width="1.5703125" style="78" customWidth="1"/>
    <col min="13313" max="13313" width="27.42578125" style="78" customWidth="1"/>
    <col min="13314" max="13314" width="13.5703125" style="78" customWidth="1"/>
    <col min="13315" max="13315" width="12.7109375" style="78" customWidth="1"/>
    <col min="13316" max="13316" width="19.7109375" style="78" customWidth="1"/>
    <col min="13317" max="13317" width="10.140625" style="78" customWidth="1"/>
    <col min="13318" max="13318" width="9.85546875" style="78" customWidth="1"/>
    <col min="13319" max="13319" width="12.28515625" style="78" customWidth="1"/>
    <col min="13320" max="13567" width="9.140625" style="78"/>
    <col min="13568" max="13568" width="1.5703125" style="78" customWidth="1"/>
    <col min="13569" max="13569" width="27.42578125" style="78" customWidth="1"/>
    <col min="13570" max="13570" width="13.5703125" style="78" customWidth="1"/>
    <col min="13571" max="13571" width="12.7109375" style="78" customWidth="1"/>
    <col min="13572" max="13572" width="19.7109375" style="78" customWidth="1"/>
    <col min="13573" max="13573" width="10.140625" style="78" customWidth="1"/>
    <col min="13574" max="13574" width="9.85546875" style="78" customWidth="1"/>
    <col min="13575" max="13575" width="12.28515625" style="78" customWidth="1"/>
    <col min="13576" max="13823" width="9.140625" style="78"/>
    <col min="13824" max="13824" width="1.5703125" style="78" customWidth="1"/>
    <col min="13825" max="13825" width="27.42578125" style="78" customWidth="1"/>
    <col min="13826" max="13826" width="13.5703125" style="78" customWidth="1"/>
    <col min="13827" max="13827" width="12.7109375" style="78" customWidth="1"/>
    <col min="13828" max="13828" width="19.7109375" style="78" customWidth="1"/>
    <col min="13829" max="13829" width="10.140625" style="78" customWidth="1"/>
    <col min="13830" max="13830" width="9.85546875" style="78" customWidth="1"/>
    <col min="13831" max="13831" width="12.28515625" style="78" customWidth="1"/>
    <col min="13832" max="14079" width="9.140625" style="78"/>
    <col min="14080" max="14080" width="1.5703125" style="78" customWidth="1"/>
    <col min="14081" max="14081" width="27.42578125" style="78" customWidth="1"/>
    <col min="14082" max="14082" width="13.5703125" style="78" customWidth="1"/>
    <col min="14083" max="14083" width="12.7109375" style="78" customWidth="1"/>
    <col min="14084" max="14084" width="19.7109375" style="78" customWidth="1"/>
    <col min="14085" max="14085" width="10.140625" style="78" customWidth="1"/>
    <col min="14086" max="14086" width="9.85546875" style="78" customWidth="1"/>
    <col min="14087" max="14087" width="12.28515625" style="78" customWidth="1"/>
    <col min="14088" max="14335" width="9.140625" style="78"/>
    <col min="14336" max="14336" width="1.5703125" style="78" customWidth="1"/>
    <col min="14337" max="14337" width="27.42578125" style="78" customWidth="1"/>
    <col min="14338" max="14338" width="13.5703125" style="78" customWidth="1"/>
    <col min="14339" max="14339" width="12.7109375" style="78" customWidth="1"/>
    <col min="14340" max="14340" width="19.7109375" style="78" customWidth="1"/>
    <col min="14341" max="14341" width="10.140625" style="78" customWidth="1"/>
    <col min="14342" max="14342" width="9.85546875" style="78" customWidth="1"/>
    <col min="14343" max="14343" width="12.28515625" style="78" customWidth="1"/>
    <col min="14344" max="14591" width="9.140625" style="78"/>
    <col min="14592" max="14592" width="1.5703125" style="78" customWidth="1"/>
    <col min="14593" max="14593" width="27.42578125" style="78" customWidth="1"/>
    <col min="14594" max="14594" width="13.5703125" style="78" customWidth="1"/>
    <col min="14595" max="14595" width="12.7109375" style="78" customWidth="1"/>
    <col min="14596" max="14596" width="19.7109375" style="78" customWidth="1"/>
    <col min="14597" max="14597" width="10.140625" style="78" customWidth="1"/>
    <col min="14598" max="14598" width="9.85546875" style="78" customWidth="1"/>
    <col min="14599" max="14599" width="12.28515625" style="78" customWidth="1"/>
    <col min="14600" max="14847" width="9.140625" style="78"/>
    <col min="14848" max="14848" width="1.5703125" style="78" customWidth="1"/>
    <col min="14849" max="14849" width="27.42578125" style="78" customWidth="1"/>
    <col min="14850" max="14850" width="13.5703125" style="78" customWidth="1"/>
    <col min="14851" max="14851" width="12.7109375" style="78" customWidth="1"/>
    <col min="14852" max="14852" width="19.7109375" style="78" customWidth="1"/>
    <col min="14853" max="14853" width="10.140625" style="78" customWidth="1"/>
    <col min="14854" max="14854" width="9.85546875" style="78" customWidth="1"/>
    <col min="14855" max="14855" width="12.28515625" style="78" customWidth="1"/>
    <col min="14856" max="15103" width="9.140625" style="78"/>
    <col min="15104" max="15104" width="1.5703125" style="78" customWidth="1"/>
    <col min="15105" max="15105" width="27.42578125" style="78" customWidth="1"/>
    <col min="15106" max="15106" width="13.5703125" style="78" customWidth="1"/>
    <col min="15107" max="15107" width="12.7109375" style="78" customWidth="1"/>
    <col min="15108" max="15108" width="19.7109375" style="78" customWidth="1"/>
    <col min="15109" max="15109" width="10.140625" style="78" customWidth="1"/>
    <col min="15110" max="15110" width="9.85546875" style="78" customWidth="1"/>
    <col min="15111" max="15111" width="12.28515625" style="78" customWidth="1"/>
    <col min="15112" max="15359" width="9.140625" style="78"/>
    <col min="15360" max="15360" width="1.5703125" style="78" customWidth="1"/>
    <col min="15361" max="15361" width="27.42578125" style="78" customWidth="1"/>
    <col min="15362" max="15362" width="13.5703125" style="78" customWidth="1"/>
    <col min="15363" max="15363" width="12.7109375" style="78" customWidth="1"/>
    <col min="15364" max="15364" width="19.7109375" style="78" customWidth="1"/>
    <col min="15365" max="15365" width="10.140625" style="78" customWidth="1"/>
    <col min="15366" max="15366" width="9.85546875" style="78" customWidth="1"/>
    <col min="15367" max="15367" width="12.28515625" style="78" customWidth="1"/>
    <col min="15368" max="15615" width="9.140625" style="78"/>
    <col min="15616" max="15616" width="1.5703125" style="78" customWidth="1"/>
    <col min="15617" max="15617" width="27.42578125" style="78" customWidth="1"/>
    <col min="15618" max="15618" width="13.5703125" style="78" customWidth="1"/>
    <col min="15619" max="15619" width="12.7109375" style="78" customWidth="1"/>
    <col min="15620" max="15620" width="19.7109375" style="78" customWidth="1"/>
    <col min="15621" max="15621" width="10.140625" style="78" customWidth="1"/>
    <col min="15622" max="15622" width="9.85546875" style="78" customWidth="1"/>
    <col min="15623" max="15623" width="12.28515625" style="78" customWidth="1"/>
    <col min="15624" max="15871" width="9.140625" style="78"/>
    <col min="15872" max="15872" width="1.5703125" style="78" customWidth="1"/>
    <col min="15873" max="15873" width="27.42578125" style="78" customWidth="1"/>
    <col min="15874" max="15874" width="13.5703125" style="78" customWidth="1"/>
    <col min="15875" max="15875" width="12.7109375" style="78" customWidth="1"/>
    <col min="15876" max="15876" width="19.7109375" style="78" customWidth="1"/>
    <col min="15877" max="15877" width="10.140625" style="78" customWidth="1"/>
    <col min="15878" max="15878" width="9.85546875" style="78" customWidth="1"/>
    <col min="15879" max="15879" width="12.28515625" style="78" customWidth="1"/>
    <col min="15880" max="16127" width="9.140625" style="78"/>
    <col min="16128" max="16128" width="1.5703125" style="78" customWidth="1"/>
    <col min="16129" max="16129" width="27.42578125" style="78" customWidth="1"/>
    <col min="16130" max="16130" width="13.5703125" style="78" customWidth="1"/>
    <col min="16131" max="16131" width="12.7109375" style="78" customWidth="1"/>
    <col min="16132" max="16132" width="19.7109375" style="78" customWidth="1"/>
    <col min="16133" max="16133" width="10.140625" style="78" customWidth="1"/>
    <col min="16134" max="16134" width="9.85546875" style="78" customWidth="1"/>
    <col min="16135" max="16135" width="12.28515625" style="78" customWidth="1"/>
    <col min="16136" max="16384" width="9.140625" style="78"/>
  </cols>
  <sheetData>
    <row r="1" spans="1:7" x14ac:dyDescent="0.25">
      <c r="A1" s="349"/>
      <c r="B1" s="350"/>
      <c r="C1" s="350"/>
      <c r="D1" s="350"/>
      <c r="E1" s="350"/>
      <c r="F1" s="350"/>
      <c r="G1" s="351"/>
    </row>
    <row r="2" spans="1:7" x14ac:dyDescent="0.25">
      <c r="A2" s="352"/>
      <c r="B2" s="353"/>
      <c r="C2" s="353"/>
      <c r="D2" s="353"/>
      <c r="E2" s="353"/>
      <c r="F2" s="353"/>
      <c r="G2" s="354"/>
    </row>
    <row r="3" spans="1:7" x14ac:dyDescent="0.25">
      <c r="A3" s="352"/>
      <c r="B3" s="353"/>
      <c r="C3" s="353"/>
      <c r="D3" s="353"/>
      <c r="E3" s="353"/>
      <c r="F3" s="353"/>
      <c r="G3" s="354"/>
    </row>
    <row r="4" spans="1:7" ht="16.5" thickBot="1" x14ac:dyDescent="0.3">
      <c r="A4" s="355"/>
      <c r="B4" s="356"/>
      <c r="C4" s="356"/>
      <c r="D4" s="356"/>
      <c r="E4" s="356"/>
      <c r="F4" s="356"/>
      <c r="G4" s="357"/>
    </row>
    <row r="5" spans="1:7" ht="17.25" thickBot="1" x14ac:dyDescent="0.3">
      <c r="A5" s="360" t="s">
        <v>112</v>
      </c>
      <c r="B5" s="361"/>
      <c r="C5" s="361"/>
      <c r="D5" s="361"/>
      <c r="E5" s="361"/>
      <c r="F5" s="361"/>
      <c r="G5" s="362"/>
    </row>
    <row r="6" spans="1:7" ht="17.25" thickBot="1" x14ac:dyDescent="0.3">
      <c r="A6" s="79" t="s">
        <v>27</v>
      </c>
      <c r="B6" s="363"/>
      <c r="C6" s="364"/>
      <c r="D6" s="80" t="s">
        <v>113</v>
      </c>
      <c r="E6" s="365"/>
      <c r="F6" s="365"/>
      <c r="G6" s="366"/>
    </row>
    <row r="7" spans="1:7" ht="16.5" x14ac:dyDescent="0.25">
      <c r="A7" s="81" t="s">
        <v>28</v>
      </c>
      <c r="B7" s="367"/>
      <c r="C7" s="368"/>
      <c r="D7" s="368"/>
      <c r="E7" s="368"/>
      <c r="F7" s="368"/>
      <c r="G7" s="369"/>
    </row>
    <row r="8" spans="1:7" ht="32.25" customHeight="1" x14ac:dyDescent="0.25">
      <c r="A8" s="81" t="s">
        <v>29</v>
      </c>
      <c r="B8" s="370"/>
      <c r="C8" s="371"/>
      <c r="D8" s="371"/>
      <c r="E8" s="371"/>
      <c r="F8" s="371"/>
      <c r="G8" s="372"/>
    </row>
    <row r="9" spans="1:7" ht="17.25" thickBot="1" x14ac:dyDescent="0.3">
      <c r="A9" s="82" t="s">
        <v>30</v>
      </c>
      <c r="B9" s="373"/>
      <c r="C9" s="374"/>
      <c r="D9" s="374"/>
      <c r="E9" s="374"/>
      <c r="F9" s="374"/>
      <c r="G9" s="375"/>
    </row>
    <row r="10" spans="1:7" ht="17.25" thickBot="1" x14ac:dyDescent="0.3">
      <c r="A10" s="114" t="s">
        <v>31</v>
      </c>
      <c r="B10" s="115" t="s">
        <v>32</v>
      </c>
      <c r="C10" s="115" t="s">
        <v>33</v>
      </c>
      <c r="D10" s="83" t="s">
        <v>34</v>
      </c>
      <c r="E10" s="114" t="s">
        <v>20</v>
      </c>
      <c r="F10" s="115" t="s">
        <v>35</v>
      </c>
      <c r="G10" s="116" t="s">
        <v>36</v>
      </c>
    </row>
    <row r="11" spans="1:7" ht="16.5" x14ac:dyDescent="0.25">
      <c r="A11" s="165"/>
      <c r="B11" s="168"/>
      <c r="C11" s="168"/>
      <c r="D11" s="84"/>
      <c r="E11" s="161"/>
      <c r="F11" s="84"/>
      <c r="G11" s="85">
        <f>+E11*F11</f>
        <v>0</v>
      </c>
    </row>
    <row r="12" spans="1:7" x14ac:dyDescent="0.25">
      <c r="A12" s="166"/>
      <c r="B12" s="169"/>
      <c r="C12" s="169"/>
      <c r="D12" s="164"/>
      <c r="E12" s="162"/>
      <c r="F12" s="86"/>
      <c r="G12" s="87">
        <f t="shared" ref="G12:G27" si="0">+E12*F12</f>
        <v>0</v>
      </c>
    </row>
    <row r="13" spans="1:7" ht="16.5" x14ac:dyDescent="0.25">
      <c r="A13" s="167"/>
      <c r="B13" s="169"/>
      <c r="C13" s="169"/>
      <c r="D13" s="164"/>
      <c r="E13" s="162"/>
      <c r="F13" s="86"/>
      <c r="G13" s="87">
        <f t="shared" si="0"/>
        <v>0</v>
      </c>
    </row>
    <row r="14" spans="1:7" x14ac:dyDescent="0.25">
      <c r="A14" s="166"/>
      <c r="B14" s="169"/>
      <c r="C14" s="169"/>
      <c r="D14" s="164"/>
      <c r="E14" s="162"/>
      <c r="F14" s="86"/>
      <c r="G14" s="87">
        <f t="shared" si="0"/>
        <v>0</v>
      </c>
    </row>
    <row r="15" spans="1:7" x14ac:dyDescent="0.25">
      <c r="A15" s="166"/>
      <c r="B15" s="169"/>
      <c r="C15" s="169"/>
      <c r="D15" s="164"/>
      <c r="E15" s="162"/>
      <c r="F15" s="86"/>
      <c r="G15" s="87">
        <f t="shared" si="0"/>
        <v>0</v>
      </c>
    </row>
    <row r="16" spans="1:7" ht="16.5" x14ac:dyDescent="0.25">
      <c r="A16" s="167"/>
      <c r="B16" s="169"/>
      <c r="C16" s="169"/>
      <c r="D16" s="164"/>
      <c r="E16" s="162"/>
      <c r="F16" s="86"/>
      <c r="G16" s="87">
        <f t="shared" si="0"/>
        <v>0</v>
      </c>
    </row>
    <row r="17" spans="1:7" x14ac:dyDescent="0.25">
      <c r="A17" s="166"/>
      <c r="B17" s="169"/>
      <c r="C17" s="169"/>
      <c r="D17" s="164"/>
      <c r="E17" s="162"/>
      <c r="F17" s="86"/>
      <c r="G17" s="87">
        <f t="shared" si="0"/>
        <v>0</v>
      </c>
    </row>
    <row r="18" spans="1:7" ht="16.5" x14ac:dyDescent="0.25">
      <c r="A18" s="167"/>
      <c r="B18" s="169"/>
      <c r="C18" s="169"/>
      <c r="D18" s="164"/>
      <c r="E18" s="162"/>
      <c r="F18" s="86"/>
      <c r="G18" s="87">
        <f t="shared" si="0"/>
        <v>0</v>
      </c>
    </row>
    <row r="19" spans="1:7" ht="16.5" x14ac:dyDescent="0.25">
      <c r="A19" s="190"/>
      <c r="B19" s="190"/>
      <c r="C19" s="190"/>
      <c r="D19" s="190"/>
      <c r="E19" s="190"/>
      <c r="F19" s="190"/>
      <c r="G19" s="189">
        <f t="shared" si="0"/>
        <v>0</v>
      </c>
    </row>
    <row r="20" spans="1:7" ht="16.5" x14ac:dyDescent="0.25">
      <c r="A20" s="190"/>
      <c r="B20" s="190"/>
      <c r="C20" s="190"/>
      <c r="D20" s="190"/>
      <c r="E20" s="190"/>
      <c r="F20" s="190"/>
      <c r="G20" s="189">
        <f t="shared" si="0"/>
        <v>0</v>
      </c>
    </row>
    <row r="21" spans="1:7" ht="16.5" x14ac:dyDescent="0.25">
      <c r="A21" s="190"/>
      <c r="B21" s="190"/>
      <c r="C21" s="190"/>
      <c r="D21" s="190"/>
      <c r="E21" s="190"/>
      <c r="F21" s="190"/>
      <c r="G21" s="189">
        <f t="shared" si="0"/>
        <v>0</v>
      </c>
    </row>
    <row r="22" spans="1:7" ht="16.5" x14ac:dyDescent="0.25">
      <c r="A22" s="190"/>
      <c r="B22" s="190"/>
      <c r="C22" s="190"/>
      <c r="D22" s="190"/>
      <c r="E22" s="190"/>
      <c r="F22" s="190"/>
      <c r="G22" s="189">
        <f t="shared" si="0"/>
        <v>0</v>
      </c>
    </row>
    <row r="23" spans="1:7" ht="16.5" x14ac:dyDescent="0.25">
      <c r="A23" s="190"/>
      <c r="B23" s="190"/>
      <c r="C23" s="190"/>
      <c r="D23" s="190"/>
      <c r="E23" s="190"/>
      <c r="F23" s="190"/>
      <c r="G23" s="189">
        <f t="shared" si="0"/>
        <v>0</v>
      </c>
    </row>
    <row r="24" spans="1:7" ht="16.5" x14ac:dyDescent="0.25">
      <c r="A24" s="190"/>
      <c r="B24" s="190"/>
      <c r="C24" s="190"/>
      <c r="D24" s="190"/>
      <c r="E24" s="190"/>
      <c r="F24" s="190"/>
      <c r="G24" s="189">
        <f t="shared" si="0"/>
        <v>0</v>
      </c>
    </row>
    <row r="25" spans="1:7" ht="16.5" x14ac:dyDescent="0.25">
      <c r="A25" s="190"/>
      <c r="B25" s="190"/>
      <c r="C25" s="190"/>
      <c r="D25" s="190"/>
      <c r="E25" s="190"/>
      <c r="F25" s="190"/>
      <c r="G25" s="189">
        <f t="shared" si="0"/>
        <v>0</v>
      </c>
    </row>
    <row r="26" spans="1:7" ht="16.5" x14ac:dyDescent="0.25">
      <c r="A26" s="190"/>
      <c r="B26" s="190"/>
      <c r="C26" s="190"/>
      <c r="D26" s="190"/>
      <c r="E26" s="190"/>
      <c r="F26" s="190"/>
      <c r="G26" s="189">
        <f t="shared" si="0"/>
        <v>0</v>
      </c>
    </row>
    <row r="27" spans="1:7" ht="16.5" x14ac:dyDescent="0.25">
      <c r="A27" s="190"/>
      <c r="B27" s="190"/>
      <c r="C27" s="190"/>
      <c r="D27" s="190"/>
      <c r="E27" s="190"/>
      <c r="F27" s="190"/>
      <c r="G27" s="189">
        <f t="shared" si="0"/>
        <v>0</v>
      </c>
    </row>
    <row r="28" spans="1:7" ht="17.25" thickBot="1" x14ac:dyDescent="0.3">
      <c r="A28" s="90"/>
      <c r="B28" s="88"/>
      <c r="C28" s="88"/>
      <c r="D28" s="86"/>
      <c r="E28" s="163"/>
      <c r="F28" s="92"/>
      <c r="G28" s="93">
        <f t="shared" ref="G28" si="1">+E28*F28</f>
        <v>0</v>
      </c>
    </row>
    <row r="29" spans="1:7" ht="17.25" thickBot="1" x14ac:dyDescent="0.3">
      <c r="A29" s="90"/>
      <c r="B29" s="88"/>
      <c r="C29" s="88"/>
      <c r="D29" s="89"/>
      <c r="E29" s="358" t="s">
        <v>37</v>
      </c>
      <c r="F29" s="359"/>
      <c r="G29" s="94">
        <f>+SUM(G11:G27)</f>
        <v>0</v>
      </c>
    </row>
    <row r="30" spans="1:7" ht="16.5" x14ac:dyDescent="0.25">
      <c r="A30" s="90"/>
      <c r="B30" s="88"/>
      <c r="C30" s="376" t="s">
        <v>38</v>
      </c>
      <c r="D30" s="377"/>
      <c r="E30" s="91"/>
      <c r="F30" s="92"/>
      <c r="G30" s="95">
        <v>35</v>
      </c>
    </row>
    <row r="31" spans="1:7" ht="16.5" x14ac:dyDescent="0.25">
      <c r="A31" s="90"/>
      <c r="B31" s="88"/>
      <c r="C31" s="376" t="s">
        <v>39</v>
      </c>
      <c r="D31" s="377"/>
      <c r="E31" s="91"/>
      <c r="F31" s="92"/>
      <c r="G31" s="95"/>
    </row>
    <row r="32" spans="1:7" ht="17.25" thickBot="1" x14ac:dyDescent="0.3">
      <c r="A32" s="90"/>
      <c r="B32" s="88"/>
      <c r="C32" s="376" t="s">
        <v>40</v>
      </c>
      <c r="D32" s="377"/>
      <c r="E32" s="91"/>
      <c r="F32" s="92"/>
      <c r="G32" s="95"/>
    </row>
    <row r="33" spans="1:7" ht="17.25" thickBot="1" x14ac:dyDescent="0.3">
      <c r="A33" s="90"/>
      <c r="B33" s="88"/>
      <c r="C33" s="88"/>
      <c r="D33" s="96"/>
      <c r="E33" s="358" t="s">
        <v>41</v>
      </c>
      <c r="F33" s="359"/>
      <c r="G33" s="94">
        <f>G29+G30-G31-G32</f>
        <v>35</v>
      </c>
    </row>
    <row r="34" spans="1:7" ht="16.5" thickBot="1" x14ac:dyDescent="0.3">
      <c r="A34" s="97"/>
      <c r="B34" s="98"/>
      <c r="C34" s="98"/>
      <c r="D34" s="99"/>
      <c r="E34" s="100"/>
      <c r="F34" s="101"/>
      <c r="G34" s="102"/>
    </row>
    <row r="35" spans="1:7" ht="16.5" customHeight="1" thickBot="1" x14ac:dyDescent="0.3">
      <c r="A35" s="112" t="s">
        <v>42</v>
      </c>
      <c r="B35" s="339"/>
      <c r="C35" s="340"/>
      <c r="D35" s="340"/>
      <c r="E35" s="340"/>
      <c r="F35" s="340"/>
      <c r="G35" s="341"/>
    </row>
    <row r="36" spans="1:7" ht="16.5" thickBot="1" x14ac:dyDescent="0.3">
      <c r="A36" s="103"/>
      <c r="B36" s="78"/>
      <c r="C36" s="78"/>
      <c r="D36" s="78"/>
      <c r="E36" s="78"/>
      <c r="F36" s="78"/>
      <c r="G36" s="104"/>
    </row>
    <row r="37" spans="1:7" ht="16.5" x14ac:dyDescent="0.25">
      <c r="A37" s="342" t="s">
        <v>43</v>
      </c>
      <c r="B37" s="343"/>
      <c r="C37" s="343"/>
      <c r="D37" s="343"/>
      <c r="E37" s="343"/>
      <c r="F37" s="343"/>
      <c r="G37" s="344"/>
    </row>
    <row r="38" spans="1:7" ht="16.5" x14ac:dyDescent="0.25">
      <c r="A38" s="103" t="s">
        <v>44</v>
      </c>
      <c r="B38" s="345"/>
      <c r="C38" s="345"/>
      <c r="D38" s="345"/>
      <c r="E38" s="345"/>
      <c r="F38" s="345"/>
      <c r="G38" s="346"/>
    </row>
    <row r="39" spans="1:7" x14ac:dyDescent="0.25">
      <c r="A39" s="103" t="s">
        <v>45</v>
      </c>
      <c r="B39" s="347"/>
      <c r="C39" s="347"/>
      <c r="D39" s="347"/>
      <c r="E39" s="347"/>
      <c r="F39" s="347"/>
      <c r="G39" s="348"/>
    </row>
    <row r="40" spans="1:7" ht="16.5" x14ac:dyDescent="0.25">
      <c r="A40" s="103" t="s">
        <v>46</v>
      </c>
      <c r="B40" s="345"/>
      <c r="C40" s="345"/>
      <c r="D40" s="345"/>
      <c r="E40" s="345"/>
      <c r="F40" s="345"/>
      <c r="G40" s="346"/>
    </row>
    <row r="41" spans="1:7" x14ac:dyDescent="0.25">
      <c r="A41" s="103" t="s">
        <v>47</v>
      </c>
      <c r="B41" s="332"/>
      <c r="C41" s="332"/>
      <c r="D41" s="332"/>
      <c r="E41" s="332"/>
      <c r="F41" s="332"/>
      <c r="G41" s="333"/>
    </row>
    <row r="42" spans="1:7" x14ac:dyDescent="0.25">
      <c r="A42" s="103" t="s">
        <v>48</v>
      </c>
      <c r="B42" s="332"/>
      <c r="C42" s="332"/>
      <c r="D42" s="332"/>
      <c r="E42" s="332"/>
      <c r="F42" s="332"/>
      <c r="G42" s="333"/>
    </row>
    <row r="43" spans="1:7" ht="16.5" thickBot="1" x14ac:dyDescent="0.3">
      <c r="A43" s="105" t="s">
        <v>49</v>
      </c>
      <c r="B43" s="334"/>
      <c r="C43" s="334"/>
      <c r="D43" s="334"/>
      <c r="E43" s="334"/>
      <c r="F43" s="334"/>
      <c r="G43" s="335"/>
    </row>
    <row r="44" spans="1:7" x14ac:dyDescent="0.25">
      <c r="A44" s="103"/>
      <c r="G44" s="107"/>
    </row>
    <row r="45" spans="1:7" x14ac:dyDescent="0.25">
      <c r="A45" s="103"/>
      <c r="G45" s="107"/>
    </row>
    <row r="46" spans="1:7" x14ac:dyDescent="0.25">
      <c r="A46" s="103"/>
      <c r="G46" s="107"/>
    </row>
    <row r="47" spans="1:7" x14ac:dyDescent="0.25">
      <c r="A47" s="103" t="s">
        <v>50</v>
      </c>
      <c r="G47" s="107"/>
    </row>
    <row r="48" spans="1:7" ht="16.5" x14ac:dyDescent="0.25">
      <c r="A48" s="108" t="s">
        <v>51</v>
      </c>
      <c r="G48" s="107"/>
    </row>
    <row r="49" spans="1:7" ht="16.5" x14ac:dyDescent="0.25">
      <c r="A49" s="108"/>
      <c r="G49" s="107"/>
    </row>
    <row r="50" spans="1:7" ht="16.5" x14ac:dyDescent="0.25">
      <c r="A50" s="336" t="s">
        <v>52</v>
      </c>
      <c r="B50" s="337"/>
      <c r="C50" s="337"/>
      <c r="D50" s="337"/>
      <c r="E50" s="337"/>
      <c r="F50" s="337"/>
      <c r="G50" s="338"/>
    </row>
    <row r="51" spans="1:7" ht="16.5" x14ac:dyDescent="0.25">
      <c r="A51" s="108"/>
      <c r="G51" s="107"/>
    </row>
    <row r="52" spans="1:7" ht="17.25" thickBot="1" x14ac:dyDescent="0.3">
      <c r="A52" s="109"/>
      <c r="B52" s="113"/>
      <c r="C52" s="113"/>
      <c r="D52" s="113"/>
      <c r="E52" s="113"/>
      <c r="F52" s="113"/>
      <c r="G52" s="110" t="s">
        <v>53</v>
      </c>
    </row>
    <row r="53" spans="1:7" ht="16.5" x14ac:dyDescent="0.25">
      <c r="A53" s="111"/>
    </row>
    <row r="54" spans="1:7" ht="16.5" x14ac:dyDescent="0.25">
      <c r="A54" s="111"/>
      <c r="G54" s="78"/>
    </row>
  </sheetData>
  <mergeCells count="21">
    <mergeCell ref="A1:G4"/>
    <mergeCell ref="E33:F33"/>
    <mergeCell ref="A5:G5"/>
    <mergeCell ref="B6:C6"/>
    <mergeCell ref="E6:G6"/>
    <mergeCell ref="B7:G7"/>
    <mergeCell ref="B8:G8"/>
    <mergeCell ref="B9:G9"/>
    <mergeCell ref="E29:F29"/>
    <mergeCell ref="C30:D30"/>
    <mergeCell ref="C31:D31"/>
    <mergeCell ref="C32:D32"/>
    <mergeCell ref="B42:G42"/>
    <mergeCell ref="B43:G43"/>
    <mergeCell ref="A50:G50"/>
    <mergeCell ref="B35:G35"/>
    <mergeCell ref="A37:G37"/>
    <mergeCell ref="B38:G38"/>
    <mergeCell ref="B39:G39"/>
    <mergeCell ref="B40:G40"/>
    <mergeCell ref="B41:G41"/>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140625" defaultRowHeight="15.75" x14ac:dyDescent="0.25"/>
  <cols>
    <col min="1" max="1" width="28.42578125" style="46" customWidth="1"/>
    <col min="2" max="2" width="26" style="46" customWidth="1"/>
    <col min="3" max="3" width="19.7109375" style="46" customWidth="1"/>
    <col min="4" max="4" width="20.140625" style="46" customWidth="1"/>
    <col min="5" max="5" width="18.5703125" style="46" customWidth="1"/>
    <col min="6" max="6" width="17" style="46" customWidth="1"/>
    <col min="7" max="7" width="21.5703125" style="46" customWidth="1"/>
    <col min="8" max="8" width="20.42578125" style="46" customWidth="1"/>
    <col min="9" max="9" width="11.85546875" style="46" customWidth="1"/>
    <col min="10" max="10" width="10.7109375" style="46" customWidth="1"/>
    <col min="11" max="16384" width="9.140625" style="46"/>
  </cols>
  <sheetData>
    <row r="1" spans="1:8" ht="37.5" customHeight="1" x14ac:dyDescent="0.25">
      <c r="A1" s="264"/>
      <c r="B1" s="265"/>
      <c r="C1" s="265"/>
      <c r="D1" s="265"/>
      <c r="E1" s="265"/>
      <c r="F1" s="265"/>
      <c r="G1" s="265"/>
      <c r="H1" s="266"/>
    </row>
    <row r="2" spans="1:8" ht="19.5" customHeight="1" thickBot="1" x14ac:dyDescent="0.3">
      <c r="A2" s="267"/>
      <c r="B2" s="268"/>
      <c r="C2" s="268"/>
      <c r="D2" s="268"/>
      <c r="E2" s="268"/>
      <c r="F2" s="268"/>
      <c r="G2" s="268"/>
      <c r="H2" s="269"/>
    </row>
    <row r="3" spans="1:8" ht="20.25" customHeight="1" thickBot="1" x14ac:dyDescent="0.3">
      <c r="A3" s="270" t="s">
        <v>69</v>
      </c>
      <c r="B3" s="271"/>
      <c r="C3" s="47"/>
      <c r="D3" s="117" t="s">
        <v>59</v>
      </c>
      <c r="E3" s="48"/>
      <c r="F3" s="117" t="s">
        <v>60</v>
      </c>
      <c r="G3" s="272"/>
      <c r="H3" s="273"/>
    </row>
    <row r="4" spans="1:8" ht="18.75" customHeight="1" x14ac:dyDescent="0.25">
      <c r="A4" s="274" t="s">
        <v>70</v>
      </c>
      <c r="B4" s="275"/>
      <c r="C4" s="276"/>
      <c r="D4" s="277"/>
      <c r="E4" s="277"/>
      <c r="F4" s="277"/>
      <c r="G4" s="277"/>
      <c r="H4" s="278"/>
    </row>
    <row r="5" spans="1:8" ht="21.75" customHeight="1" thickBot="1" x14ac:dyDescent="0.3">
      <c r="A5" s="259" t="s">
        <v>71</v>
      </c>
      <c r="B5" s="260"/>
      <c r="C5" s="261"/>
      <c r="D5" s="262"/>
      <c r="E5" s="262"/>
      <c r="F5" s="262"/>
      <c r="G5" s="262"/>
      <c r="H5" s="263"/>
    </row>
    <row r="6" spans="1:8" ht="21" customHeight="1" thickBot="1" x14ac:dyDescent="0.3">
      <c r="A6" s="279" t="s">
        <v>11</v>
      </c>
      <c r="B6" s="280"/>
      <c r="C6" s="118" t="s">
        <v>12</v>
      </c>
      <c r="D6" s="49"/>
      <c r="E6" s="118" t="s">
        <v>13</v>
      </c>
      <c r="F6" s="50"/>
      <c r="G6" s="117" t="s">
        <v>61</v>
      </c>
      <c r="H6" s="50"/>
    </row>
    <row r="7" spans="1:8" ht="21" customHeight="1" x14ac:dyDescent="0.25">
      <c r="A7" s="259" t="s">
        <v>62</v>
      </c>
      <c r="B7" s="260"/>
      <c r="C7" s="264"/>
      <c r="D7" s="265"/>
      <c r="E7" s="266"/>
      <c r="F7" s="281"/>
      <c r="G7" s="282"/>
      <c r="H7" s="283"/>
    </row>
    <row r="8" spans="1:8" ht="21" customHeight="1" x14ac:dyDescent="0.25">
      <c r="A8" s="259" t="s">
        <v>72</v>
      </c>
      <c r="B8" s="260"/>
      <c r="C8" s="378"/>
      <c r="D8" s="379"/>
      <c r="E8" s="380"/>
      <c r="F8" s="378"/>
      <c r="G8" s="379"/>
      <c r="H8" s="380"/>
    </row>
    <row r="9" spans="1:8" ht="21" customHeight="1" x14ac:dyDescent="0.25">
      <c r="A9" s="259" t="s">
        <v>73</v>
      </c>
      <c r="B9" s="260"/>
      <c r="C9" s="381"/>
      <c r="D9" s="379"/>
      <c r="E9" s="380"/>
      <c r="F9" s="381"/>
      <c r="G9" s="379"/>
      <c r="H9" s="380"/>
    </row>
    <row r="10" spans="1:8" ht="20.25" customHeight="1" x14ac:dyDescent="0.25">
      <c r="A10" s="259" t="s">
        <v>74</v>
      </c>
      <c r="B10" s="260"/>
      <c r="C10" s="381"/>
      <c r="D10" s="379"/>
      <c r="E10" s="380"/>
      <c r="F10" s="381"/>
      <c r="G10" s="379"/>
      <c r="H10" s="380"/>
    </row>
    <row r="11" spans="1:8" ht="20.25" customHeight="1" thickBot="1" x14ac:dyDescent="0.3">
      <c r="A11" s="259" t="s">
        <v>54</v>
      </c>
      <c r="B11" s="260"/>
      <c r="C11" s="267"/>
      <c r="D11" s="268"/>
      <c r="E11" s="269"/>
      <c r="F11" s="267"/>
      <c r="G11" s="268"/>
      <c r="H11" s="269"/>
    </row>
    <row r="12" spans="1:8" ht="19.5" customHeight="1" thickBot="1" x14ac:dyDescent="0.3">
      <c r="A12" s="254" t="s">
        <v>80</v>
      </c>
      <c r="B12" s="255"/>
      <c r="C12" s="307"/>
      <c r="D12" s="308"/>
      <c r="E12" s="308"/>
      <c r="F12" s="308"/>
      <c r="G12" s="308"/>
      <c r="H12" s="309"/>
    </row>
    <row r="13" spans="1:8" ht="20.25" customHeight="1" thickBot="1" x14ac:dyDescent="0.3">
      <c r="A13" s="297" t="s">
        <v>78</v>
      </c>
      <c r="B13" s="298"/>
      <c r="C13" s="119" t="s">
        <v>1</v>
      </c>
      <c r="D13" s="120" t="s">
        <v>75</v>
      </c>
      <c r="E13" s="120" t="s">
        <v>76</v>
      </c>
      <c r="F13" s="120" t="s">
        <v>4</v>
      </c>
      <c r="G13" s="120" t="s">
        <v>5</v>
      </c>
      <c r="H13" s="121" t="s">
        <v>77</v>
      </c>
    </row>
    <row r="14" spans="1:8" ht="20.25" customHeight="1" thickBot="1" x14ac:dyDescent="0.3">
      <c r="A14" s="299"/>
      <c r="B14" s="300"/>
      <c r="C14" s="51"/>
      <c r="D14" s="52"/>
      <c r="E14" s="52"/>
      <c r="F14" s="52"/>
      <c r="G14" s="52"/>
      <c r="H14" s="53"/>
    </row>
    <row r="15" spans="1:8" ht="24.75" customHeight="1" thickBot="1" x14ac:dyDescent="0.3">
      <c r="A15" s="386" t="s">
        <v>110</v>
      </c>
      <c r="B15" s="387"/>
      <c r="C15" s="387"/>
      <c r="D15" s="387"/>
      <c r="E15" s="387"/>
      <c r="F15" s="387"/>
      <c r="G15" s="387"/>
      <c r="H15" s="388"/>
    </row>
    <row r="16" spans="1:8" ht="27.75" customHeight="1" thickBot="1" x14ac:dyDescent="0.3">
      <c r="A16" s="386" t="s">
        <v>19</v>
      </c>
      <c r="B16" s="293"/>
      <c r="C16" s="54" t="s">
        <v>59</v>
      </c>
      <c r="D16" s="55" t="s">
        <v>67</v>
      </c>
      <c r="E16" s="55" t="s">
        <v>55</v>
      </c>
      <c r="F16" s="55" t="s">
        <v>56</v>
      </c>
      <c r="G16" s="55" t="s">
        <v>26</v>
      </c>
      <c r="H16" s="56" t="s">
        <v>81</v>
      </c>
    </row>
    <row r="17" spans="1:8" x14ac:dyDescent="0.25">
      <c r="A17" s="389"/>
      <c r="B17" s="390"/>
      <c r="C17" s="57"/>
      <c r="D17" s="58" t="str">
        <f t="shared" ref="D17:D24" si="0">TEXT(C17,"DDDD")</f>
        <v>Saturday</v>
      </c>
      <c r="E17" s="59"/>
      <c r="F17" s="59"/>
      <c r="G17" s="59"/>
      <c r="H17" s="60"/>
    </row>
    <row r="18" spans="1:8" x14ac:dyDescent="0.25">
      <c r="A18" s="391"/>
      <c r="B18" s="392"/>
      <c r="C18" s="57"/>
      <c r="D18" s="58" t="str">
        <f t="shared" si="0"/>
        <v>Saturday</v>
      </c>
      <c r="E18" s="61"/>
      <c r="F18" s="61"/>
      <c r="G18" s="61"/>
      <c r="H18" s="62"/>
    </row>
    <row r="19" spans="1:8" x14ac:dyDescent="0.25">
      <c r="A19" s="391"/>
      <c r="B19" s="392"/>
      <c r="C19" s="57"/>
      <c r="D19" s="58" t="str">
        <f t="shared" si="0"/>
        <v>Saturday</v>
      </c>
      <c r="E19" s="61"/>
      <c r="F19" s="61"/>
      <c r="G19" s="61"/>
      <c r="H19" s="62"/>
    </row>
    <row r="20" spans="1:8" x14ac:dyDescent="0.25">
      <c r="A20" s="391"/>
      <c r="B20" s="392"/>
      <c r="C20" s="57"/>
      <c r="D20" s="58" t="str">
        <f>TEXT(C20,"DDDD")</f>
        <v>Saturday</v>
      </c>
      <c r="E20" s="61"/>
      <c r="F20" s="61"/>
      <c r="G20" s="61"/>
      <c r="H20" s="62"/>
    </row>
    <row r="21" spans="1:8" x14ac:dyDescent="0.25">
      <c r="A21" s="391"/>
      <c r="B21" s="392"/>
      <c r="C21" s="57"/>
      <c r="D21" s="58" t="str">
        <f t="shared" si="0"/>
        <v>Saturday</v>
      </c>
      <c r="E21" s="61"/>
      <c r="F21" s="61"/>
      <c r="G21" s="61"/>
      <c r="H21" s="62"/>
    </row>
    <row r="22" spans="1:8" x14ac:dyDescent="0.25">
      <c r="A22" s="391"/>
      <c r="B22" s="392"/>
      <c r="C22" s="57"/>
      <c r="D22" s="58" t="str">
        <f t="shared" si="0"/>
        <v>Saturday</v>
      </c>
      <c r="E22" s="61"/>
      <c r="F22" s="61"/>
      <c r="G22" s="61"/>
      <c r="H22" s="62"/>
    </row>
    <row r="23" spans="1:8" x14ac:dyDescent="0.25">
      <c r="A23" s="391"/>
      <c r="B23" s="392"/>
      <c r="C23" s="57"/>
      <c r="D23" s="58" t="str">
        <f t="shared" si="0"/>
        <v>Saturday</v>
      </c>
      <c r="E23" s="61"/>
      <c r="F23" s="61"/>
      <c r="G23" s="61"/>
      <c r="H23" s="62"/>
    </row>
    <row r="24" spans="1:8" x14ac:dyDescent="0.25">
      <c r="A24" s="391"/>
      <c r="B24" s="392"/>
      <c r="C24" s="57"/>
      <c r="D24" s="58" t="str">
        <f t="shared" si="0"/>
        <v>Saturday</v>
      </c>
      <c r="E24" s="61"/>
      <c r="F24" s="61"/>
      <c r="G24" s="61"/>
      <c r="H24" s="62"/>
    </row>
    <row r="25" spans="1:8" x14ac:dyDescent="0.25">
      <c r="A25" s="391"/>
      <c r="B25" s="392"/>
      <c r="C25" s="57"/>
      <c r="D25" s="58" t="str">
        <f>TEXT(C25,"DDDD")</f>
        <v>Saturday</v>
      </c>
      <c r="E25" s="61"/>
      <c r="F25" s="61"/>
      <c r="G25" s="61"/>
      <c r="H25" s="62"/>
    </row>
    <row r="26" spans="1:8" x14ac:dyDescent="0.25">
      <c r="A26" s="391"/>
      <c r="B26" s="392"/>
      <c r="C26" s="57"/>
      <c r="D26" s="58" t="str">
        <f t="shared" ref="D26:D29" si="1">TEXT(C26,"DDDD")</f>
        <v>Saturday</v>
      </c>
      <c r="E26" s="61"/>
      <c r="F26" s="61"/>
      <c r="G26" s="61"/>
      <c r="H26" s="62"/>
    </row>
    <row r="27" spans="1:8" x14ac:dyDescent="0.25">
      <c r="A27" s="391"/>
      <c r="B27" s="392"/>
      <c r="C27" s="57"/>
      <c r="D27" s="58" t="str">
        <f t="shared" si="1"/>
        <v>Saturday</v>
      </c>
      <c r="E27" s="61"/>
      <c r="F27" s="61"/>
      <c r="G27" s="61"/>
      <c r="H27" s="62"/>
    </row>
    <row r="28" spans="1:8" x14ac:dyDescent="0.25">
      <c r="A28" s="391"/>
      <c r="B28" s="392"/>
      <c r="C28" s="57"/>
      <c r="D28" s="58" t="str">
        <f t="shared" si="1"/>
        <v>Saturday</v>
      </c>
      <c r="E28" s="61"/>
      <c r="F28" s="61"/>
      <c r="G28" s="61"/>
      <c r="H28" s="62"/>
    </row>
    <row r="29" spans="1:8" x14ac:dyDescent="0.25">
      <c r="A29" s="391"/>
      <c r="B29" s="392"/>
      <c r="C29" s="57"/>
      <c r="D29" s="58" t="str">
        <f t="shared" si="1"/>
        <v>Saturday</v>
      </c>
      <c r="E29" s="61"/>
      <c r="F29" s="61"/>
      <c r="G29" s="61"/>
      <c r="H29" s="62"/>
    </row>
    <row r="30" spans="1:8" x14ac:dyDescent="0.25">
      <c r="A30" s="391"/>
      <c r="B30" s="392"/>
      <c r="C30" s="57"/>
      <c r="D30" s="58" t="str">
        <f>TEXT(C30,"DDDD")</f>
        <v>Saturday</v>
      </c>
      <c r="E30" s="61"/>
      <c r="F30" s="61"/>
      <c r="G30" s="61"/>
      <c r="H30" s="62"/>
    </row>
    <row r="31" spans="1:8" x14ac:dyDescent="0.25">
      <c r="A31" s="391"/>
      <c r="B31" s="392"/>
      <c r="C31" s="57"/>
      <c r="D31" s="58" t="str">
        <f t="shared" ref="D31:D35" si="2">TEXT(C31,"DDDD")</f>
        <v>Saturday</v>
      </c>
      <c r="E31" s="61"/>
      <c r="F31" s="61"/>
      <c r="G31" s="61"/>
      <c r="H31" s="62"/>
    </row>
    <row r="32" spans="1:8" x14ac:dyDescent="0.25">
      <c r="A32" s="391"/>
      <c r="B32" s="392"/>
      <c r="C32" s="57"/>
      <c r="D32" s="58" t="str">
        <f t="shared" si="2"/>
        <v>Saturday</v>
      </c>
      <c r="E32" s="61"/>
      <c r="F32" s="61"/>
      <c r="G32" s="61"/>
      <c r="H32" s="62"/>
    </row>
    <row r="33" spans="1:8" x14ac:dyDescent="0.25">
      <c r="A33" s="391"/>
      <c r="B33" s="392"/>
      <c r="C33" s="57"/>
      <c r="D33" s="58" t="str">
        <f t="shared" si="2"/>
        <v>Saturday</v>
      </c>
      <c r="E33" s="61"/>
      <c r="F33" s="61"/>
      <c r="G33" s="61"/>
      <c r="H33" s="62"/>
    </row>
    <row r="34" spans="1:8" x14ac:dyDescent="0.25">
      <c r="A34" s="393"/>
      <c r="B34" s="394"/>
      <c r="C34" s="57"/>
      <c r="D34" s="58" t="str">
        <f t="shared" si="2"/>
        <v>Saturday</v>
      </c>
      <c r="E34" s="61"/>
      <c r="F34" s="61"/>
      <c r="G34" s="61"/>
      <c r="H34" s="62"/>
    </row>
    <row r="35" spans="1:8" x14ac:dyDescent="0.25">
      <c r="A35" s="391"/>
      <c r="B35" s="392"/>
      <c r="C35" s="57"/>
      <c r="D35" s="58" t="str">
        <f t="shared" si="2"/>
        <v>Saturday</v>
      </c>
      <c r="E35" s="61"/>
      <c r="F35" s="61"/>
      <c r="G35" s="61"/>
      <c r="H35" s="62"/>
    </row>
    <row r="36" spans="1:8" x14ac:dyDescent="0.25">
      <c r="A36" s="391"/>
      <c r="B36" s="392"/>
      <c r="C36" s="57"/>
      <c r="D36" s="58" t="str">
        <f>TEXT(C36,"DDDD")</f>
        <v>Saturday</v>
      </c>
      <c r="E36" s="61"/>
      <c r="F36" s="61"/>
      <c r="G36" s="61"/>
      <c r="H36" s="62"/>
    </row>
    <row r="37" spans="1:8" x14ac:dyDescent="0.25">
      <c r="A37" s="391"/>
      <c r="B37" s="392"/>
      <c r="C37" s="57"/>
      <c r="D37" s="58" t="str">
        <f t="shared" ref="D37:D38" si="3">TEXT(C37,"DDDD")</f>
        <v>Saturday</v>
      </c>
      <c r="E37" s="61"/>
      <c r="F37" s="61"/>
      <c r="G37" s="61"/>
      <c r="H37" s="62"/>
    </row>
    <row r="38" spans="1:8" x14ac:dyDescent="0.25">
      <c r="A38" s="391"/>
      <c r="B38" s="392"/>
      <c r="C38" s="57"/>
      <c r="D38" s="58" t="str">
        <f t="shared" si="3"/>
        <v>Saturday</v>
      </c>
      <c r="E38" s="61"/>
      <c r="F38" s="61"/>
      <c r="G38" s="61"/>
      <c r="H38" s="62"/>
    </row>
    <row r="39" spans="1:8" ht="16.5" thickBot="1" x14ac:dyDescent="0.3">
      <c r="A39" s="382"/>
      <c r="B39" s="263"/>
      <c r="C39" s="67"/>
      <c r="D39" s="68" t="str">
        <f t="shared" ref="D39" si="4">TEXT(C39,"DDDD")</f>
        <v>Saturday</v>
      </c>
      <c r="E39" s="69"/>
      <c r="F39" s="69"/>
      <c r="G39" s="69"/>
      <c r="H39" s="70"/>
    </row>
    <row r="40" spans="1:8" x14ac:dyDescent="0.25">
      <c r="A40" s="383" t="s">
        <v>19</v>
      </c>
      <c r="B40" s="396" t="s">
        <v>90</v>
      </c>
      <c r="C40" s="383" t="s">
        <v>91</v>
      </c>
      <c r="D40" s="384"/>
      <c r="E40" s="385"/>
      <c r="F40" s="383" t="s">
        <v>92</v>
      </c>
      <c r="G40" s="384"/>
      <c r="H40" s="385"/>
    </row>
    <row r="41" spans="1:8" ht="17.25" thickBot="1" x14ac:dyDescent="0.35">
      <c r="A41" s="395"/>
      <c r="B41" s="397"/>
      <c r="C41" s="122" t="s">
        <v>20</v>
      </c>
      <c r="D41" s="123" t="s">
        <v>21</v>
      </c>
      <c r="E41" s="124" t="s">
        <v>22</v>
      </c>
      <c r="F41" s="122" t="s">
        <v>20</v>
      </c>
      <c r="G41" s="123" t="s">
        <v>21</v>
      </c>
      <c r="H41" s="124" t="s">
        <v>61</v>
      </c>
    </row>
    <row r="42" spans="1:8" ht="18" x14ac:dyDescent="0.25">
      <c r="A42" s="8"/>
      <c r="B42" s="9"/>
      <c r="C42" s="10"/>
      <c r="D42" s="11"/>
      <c r="E42" s="12">
        <f t="shared" ref="E42:E50" si="5">+C42*D42</f>
        <v>0</v>
      </c>
      <c r="F42" s="10"/>
      <c r="G42" s="13"/>
      <c r="H42" s="14">
        <f>F42*G42</f>
        <v>0</v>
      </c>
    </row>
    <row r="43" spans="1:8" ht="18" x14ac:dyDescent="0.25">
      <c r="A43" s="8"/>
      <c r="B43" s="9"/>
      <c r="C43" s="17"/>
      <c r="D43" s="18"/>
      <c r="E43" s="19">
        <f t="shared" ref="E43:E47" si="6">+C43*D43</f>
        <v>0</v>
      </c>
      <c r="F43" s="17"/>
      <c r="G43" s="20"/>
      <c r="H43" s="14">
        <f t="shared" ref="H43:H47" si="7">F43*G43</f>
        <v>0</v>
      </c>
    </row>
    <row r="44" spans="1:8" ht="18" x14ac:dyDescent="0.25">
      <c r="A44" s="8"/>
      <c r="B44" s="9"/>
      <c r="C44" s="17"/>
      <c r="D44" s="18"/>
      <c r="E44" s="19">
        <f t="shared" si="6"/>
        <v>0</v>
      </c>
      <c r="F44" s="17"/>
      <c r="G44" s="20"/>
      <c r="H44" s="14">
        <f t="shared" si="7"/>
        <v>0</v>
      </c>
    </row>
    <row r="45" spans="1:8" ht="18" x14ac:dyDescent="0.25">
      <c r="A45" s="8"/>
      <c r="B45" s="9"/>
      <c r="C45" s="17"/>
      <c r="D45" s="18"/>
      <c r="E45" s="19">
        <f t="shared" si="6"/>
        <v>0</v>
      </c>
      <c r="F45" s="17"/>
      <c r="G45" s="20"/>
      <c r="H45" s="14">
        <f t="shared" si="7"/>
        <v>0</v>
      </c>
    </row>
    <row r="46" spans="1:8" ht="18" x14ac:dyDescent="0.25">
      <c r="A46" s="8"/>
      <c r="B46" s="9"/>
      <c r="C46" s="17"/>
      <c r="D46" s="18"/>
      <c r="E46" s="19">
        <f t="shared" si="6"/>
        <v>0</v>
      </c>
      <c r="F46" s="17"/>
      <c r="G46" s="20"/>
      <c r="H46" s="14">
        <f t="shared" si="7"/>
        <v>0</v>
      </c>
    </row>
    <row r="47" spans="1:8" ht="18" x14ac:dyDescent="0.25">
      <c r="A47" s="8"/>
      <c r="B47" s="9"/>
      <c r="C47" s="17"/>
      <c r="D47" s="18"/>
      <c r="E47" s="19">
        <f t="shared" si="6"/>
        <v>0</v>
      </c>
      <c r="F47" s="17"/>
      <c r="G47" s="20"/>
      <c r="H47" s="14">
        <f t="shared" si="7"/>
        <v>0</v>
      </c>
    </row>
    <row r="48" spans="1:8" ht="18" x14ac:dyDescent="0.25">
      <c r="A48" s="15"/>
      <c r="B48" s="16"/>
      <c r="C48" s="17"/>
      <c r="D48" s="18"/>
      <c r="E48" s="19">
        <f t="shared" si="5"/>
        <v>0</v>
      </c>
      <c r="F48" s="17"/>
      <c r="G48" s="20"/>
      <c r="H48" s="14">
        <f t="shared" ref="H48:H71" si="8">F48*G48</f>
        <v>0</v>
      </c>
    </row>
    <row r="49" spans="1:8" ht="18" x14ac:dyDescent="0.25">
      <c r="A49" s="15"/>
      <c r="B49" s="16"/>
      <c r="C49" s="17"/>
      <c r="D49" s="18"/>
      <c r="E49" s="19">
        <f t="shared" si="5"/>
        <v>0</v>
      </c>
      <c r="F49" s="17"/>
      <c r="G49" s="20"/>
      <c r="H49" s="14">
        <f t="shared" si="8"/>
        <v>0</v>
      </c>
    </row>
    <row r="50" spans="1:8" ht="18" x14ac:dyDescent="0.25">
      <c r="A50" s="15"/>
      <c r="B50" s="16"/>
      <c r="C50" s="17"/>
      <c r="D50" s="18"/>
      <c r="E50" s="19">
        <f t="shared" si="5"/>
        <v>0</v>
      </c>
      <c r="F50" s="17"/>
      <c r="G50" s="21"/>
      <c r="H50" s="14">
        <f>F50*G50</f>
        <v>0</v>
      </c>
    </row>
    <row r="51" spans="1:8" ht="18" x14ac:dyDescent="0.25">
      <c r="A51" s="6"/>
      <c r="B51" s="16"/>
      <c r="C51" s="17"/>
      <c r="D51" s="18"/>
      <c r="E51" s="19">
        <f>+C51*D51</f>
        <v>0</v>
      </c>
      <c r="F51" s="17"/>
      <c r="G51" s="21"/>
      <c r="H51" s="14">
        <f>F51*G51</f>
        <v>0</v>
      </c>
    </row>
    <row r="52" spans="1:8" ht="18" x14ac:dyDescent="0.25">
      <c r="A52" s="7"/>
      <c r="B52" s="16"/>
      <c r="C52" s="17"/>
      <c r="D52" s="18"/>
      <c r="E52" s="19">
        <f t="shared" ref="E52:E71" si="9">+C52*D52</f>
        <v>0</v>
      </c>
      <c r="F52" s="17"/>
      <c r="G52" s="21"/>
      <c r="H52" s="14">
        <f>F52*G52</f>
        <v>0</v>
      </c>
    </row>
    <row r="53" spans="1:8" ht="18" x14ac:dyDescent="0.25">
      <c r="A53" s="7"/>
      <c r="B53" s="16"/>
      <c r="C53" s="17"/>
      <c r="D53" s="18"/>
      <c r="E53" s="19">
        <f t="shared" si="9"/>
        <v>0</v>
      </c>
      <c r="F53" s="17"/>
      <c r="G53" s="21"/>
      <c r="H53" s="14">
        <f t="shared" si="8"/>
        <v>0</v>
      </c>
    </row>
    <row r="54" spans="1:8" ht="18" x14ac:dyDescent="0.25">
      <c r="A54" s="7"/>
      <c r="B54" s="16"/>
      <c r="C54" s="17"/>
      <c r="D54" s="18"/>
      <c r="E54" s="19">
        <f t="shared" si="9"/>
        <v>0</v>
      </c>
      <c r="F54" s="17"/>
      <c r="G54" s="21"/>
      <c r="H54" s="14">
        <f>F54*G54</f>
        <v>0</v>
      </c>
    </row>
    <row r="55" spans="1:8" ht="18" x14ac:dyDescent="0.25">
      <c r="A55" s="7"/>
      <c r="B55" s="16"/>
      <c r="C55" s="17"/>
      <c r="D55" s="18"/>
      <c r="E55" s="19">
        <f t="shared" si="9"/>
        <v>0</v>
      </c>
      <c r="F55" s="17"/>
      <c r="G55" s="21"/>
      <c r="H55" s="14">
        <f t="shared" si="8"/>
        <v>0</v>
      </c>
    </row>
    <row r="56" spans="1:8" ht="18" x14ac:dyDescent="0.25">
      <c r="A56" s="7"/>
      <c r="B56" s="16"/>
      <c r="C56" s="17"/>
      <c r="D56" s="18"/>
      <c r="E56" s="19">
        <f t="shared" si="9"/>
        <v>0</v>
      </c>
      <c r="F56" s="17"/>
      <c r="G56" s="21"/>
      <c r="H56" s="14">
        <f t="shared" si="8"/>
        <v>0</v>
      </c>
    </row>
    <row r="57" spans="1:8" ht="18" x14ac:dyDescent="0.25">
      <c r="A57" s="7"/>
      <c r="B57" s="16"/>
      <c r="C57" s="17"/>
      <c r="D57" s="18"/>
      <c r="E57" s="19">
        <f t="shared" si="9"/>
        <v>0</v>
      </c>
      <c r="F57" s="17"/>
      <c r="G57" s="21"/>
      <c r="H57" s="14">
        <f t="shared" si="8"/>
        <v>0</v>
      </c>
    </row>
    <row r="58" spans="1:8" ht="18" x14ac:dyDescent="0.25">
      <c r="A58" s="7"/>
      <c r="B58" s="16"/>
      <c r="C58" s="17"/>
      <c r="D58" s="18"/>
      <c r="E58" s="19">
        <f t="shared" si="9"/>
        <v>0</v>
      </c>
      <c r="F58" s="17"/>
      <c r="G58" s="21"/>
      <c r="H58" s="14">
        <f t="shared" si="8"/>
        <v>0</v>
      </c>
    </row>
    <row r="59" spans="1:8" ht="18" x14ac:dyDescent="0.25">
      <c r="A59" s="7"/>
      <c r="B59" s="16"/>
      <c r="C59" s="17"/>
      <c r="D59" s="18"/>
      <c r="E59" s="19">
        <f t="shared" si="9"/>
        <v>0</v>
      </c>
      <c r="F59" s="17"/>
      <c r="G59" s="21"/>
      <c r="H59" s="14">
        <f t="shared" si="8"/>
        <v>0</v>
      </c>
    </row>
    <row r="60" spans="1:8" ht="18" x14ac:dyDescent="0.25">
      <c r="A60" s="7"/>
      <c r="B60" s="16"/>
      <c r="C60" s="17"/>
      <c r="D60" s="18"/>
      <c r="E60" s="19">
        <f t="shared" si="9"/>
        <v>0</v>
      </c>
      <c r="F60" s="17"/>
      <c r="G60" s="21"/>
      <c r="H60" s="14">
        <f t="shared" si="8"/>
        <v>0</v>
      </c>
    </row>
    <row r="61" spans="1:8" ht="18" x14ac:dyDescent="0.25">
      <c r="A61" s="7"/>
      <c r="B61" s="16"/>
      <c r="C61" s="17"/>
      <c r="D61" s="18"/>
      <c r="E61" s="19">
        <f t="shared" si="9"/>
        <v>0</v>
      </c>
      <c r="F61" s="17"/>
      <c r="G61" s="21"/>
      <c r="H61" s="14">
        <f t="shared" si="8"/>
        <v>0</v>
      </c>
    </row>
    <row r="62" spans="1:8" ht="18" x14ac:dyDescent="0.25">
      <c r="A62" s="7"/>
      <c r="B62" s="16"/>
      <c r="C62" s="17"/>
      <c r="D62" s="18"/>
      <c r="E62" s="19">
        <f t="shared" si="9"/>
        <v>0</v>
      </c>
      <c r="F62" s="17"/>
      <c r="G62" s="20"/>
      <c r="H62" s="14">
        <f t="shared" si="8"/>
        <v>0</v>
      </c>
    </row>
    <row r="63" spans="1:8" ht="18" x14ac:dyDescent="0.25">
      <c r="A63" s="15"/>
      <c r="B63" s="16"/>
      <c r="C63" s="17"/>
      <c r="D63" s="18"/>
      <c r="E63" s="19">
        <f t="shared" si="9"/>
        <v>0</v>
      </c>
      <c r="F63" s="17"/>
      <c r="G63" s="20"/>
      <c r="H63" s="14">
        <f t="shared" si="8"/>
        <v>0</v>
      </c>
    </row>
    <row r="64" spans="1:8" ht="18" x14ac:dyDescent="0.25">
      <c r="A64" s="15"/>
      <c r="B64" s="16"/>
      <c r="C64" s="17"/>
      <c r="D64" s="18"/>
      <c r="E64" s="19">
        <f t="shared" si="9"/>
        <v>0</v>
      </c>
      <c r="F64" s="17"/>
      <c r="G64" s="20"/>
      <c r="H64" s="14">
        <f t="shared" si="8"/>
        <v>0</v>
      </c>
    </row>
    <row r="65" spans="1:8" ht="18" x14ac:dyDescent="0.25">
      <c r="A65" s="15"/>
      <c r="B65" s="16"/>
      <c r="C65" s="17"/>
      <c r="D65" s="18"/>
      <c r="E65" s="19">
        <f t="shared" si="9"/>
        <v>0</v>
      </c>
      <c r="F65" s="17"/>
      <c r="G65" s="20"/>
      <c r="H65" s="14">
        <f t="shared" si="8"/>
        <v>0</v>
      </c>
    </row>
    <row r="66" spans="1:8" ht="18" x14ac:dyDescent="0.25">
      <c r="A66" s="15"/>
      <c r="B66" s="16"/>
      <c r="C66" s="17"/>
      <c r="D66" s="18"/>
      <c r="E66" s="19">
        <f t="shared" si="9"/>
        <v>0</v>
      </c>
      <c r="F66" s="17"/>
      <c r="G66" s="20"/>
      <c r="H66" s="14">
        <f t="shared" si="8"/>
        <v>0</v>
      </c>
    </row>
    <row r="67" spans="1:8" ht="18" x14ac:dyDescent="0.25">
      <c r="A67" s="15"/>
      <c r="B67" s="16"/>
      <c r="C67" s="17"/>
      <c r="D67" s="18"/>
      <c r="E67" s="19">
        <f t="shared" si="9"/>
        <v>0</v>
      </c>
      <c r="F67" s="17"/>
      <c r="G67" s="20"/>
      <c r="H67" s="14">
        <f t="shared" si="8"/>
        <v>0</v>
      </c>
    </row>
    <row r="68" spans="1:8" ht="18" x14ac:dyDescent="0.25">
      <c r="A68" s="22"/>
      <c r="B68" s="16"/>
      <c r="C68" s="17"/>
      <c r="D68" s="18"/>
      <c r="E68" s="19">
        <f t="shared" si="9"/>
        <v>0</v>
      </c>
      <c r="F68" s="23"/>
      <c r="G68" s="24"/>
      <c r="H68" s="25">
        <f t="shared" si="8"/>
        <v>0</v>
      </c>
    </row>
    <row r="69" spans="1:8" ht="18" x14ac:dyDescent="0.25">
      <c r="A69" s="15"/>
      <c r="B69" s="16"/>
      <c r="C69" s="17"/>
      <c r="D69" s="18"/>
      <c r="E69" s="19">
        <f t="shared" si="9"/>
        <v>0</v>
      </c>
      <c r="F69" s="23"/>
      <c r="G69" s="24"/>
      <c r="H69" s="25">
        <f t="shared" si="8"/>
        <v>0</v>
      </c>
    </row>
    <row r="70" spans="1:8" ht="18" x14ac:dyDescent="0.25">
      <c r="A70" s="15"/>
      <c r="B70" s="16"/>
      <c r="C70" s="17"/>
      <c r="D70" s="18"/>
      <c r="E70" s="19">
        <f t="shared" si="9"/>
        <v>0</v>
      </c>
      <c r="F70" s="23"/>
      <c r="G70" s="24"/>
      <c r="H70" s="25">
        <f t="shared" si="8"/>
        <v>0</v>
      </c>
    </row>
    <row r="71" spans="1:8" ht="18.75" thickBot="1" x14ac:dyDescent="0.3">
      <c r="A71" s="26"/>
      <c r="B71" s="76"/>
      <c r="C71" s="27"/>
      <c r="D71" s="28"/>
      <c r="E71" s="29">
        <f t="shared" si="9"/>
        <v>0</v>
      </c>
      <c r="F71" s="30"/>
      <c r="G71" s="31"/>
      <c r="H71" s="32">
        <f t="shared" si="8"/>
        <v>0</v>
      </c>
    </row>
    <row r="72" spans="1:8" ht="18.75" thickBot="1" x14ac:dyDescent="0.3">
      <c r="A72" s="33" t="s">
        <v>23</v>
      </c>
      <c r="B72" s="77"/>
      <c r="C72" s="34"/>
      <c r="D72" s="35"/>
      <c r="E72" s="36">
        <f>+SUM(E42:E71)</f>
        <v>0</v>
      </c>
      <c r="F72" s="30"/>
      <c r="G72" s="37"/>
      <c r="H72" s="38">
        <f>SUM(H42:H71)</f>
        <v>0</v>
      </c>
    </row>
    <row r="73" spans="1:8" ht="18.75" thickBot="1" x14ac:dyDescent="0.3">
      <c r="A73" s="39" t="s">
        <v>24</v>
      </c>
      <c r="B73" s="38">
        <f>H72-E72</f>
        <v>0</v>
      </c>
      <c r="C73" s="75" t="s">
        <v>25</v>
      </c>
      <c r="D73" s="191" t="e">
        <f>B73/E72*100</f>
        <v>#DIV/0!</v>
      </c>
      <c r="E73" s="398"/>
      <c r="F73" s="399"/>
      <c r="G73" s="399"/>
      <c r="H73" s="400"/>
    </row>
    <row r="74" spans="1:8" x14ac:dyDescent="0.25">
      <c r="A74" s="72"/>
      <c r="C74" s="71"/>
      <c r="D74" s="71"/>
      <c r="E74" s="71"/>
      <c r="F74" s="71"/>
      <c r="G74" s="71"/>
      <c r="H74" s="73"/>
    </row>
    <row r="75" spans="1:8" ht="16.5" thickBot="1" x14ac:dyDescent="0.3">
      <c r="A75" s="401" t="s">
        <v>93</v>
      </c>
      <c r="B75" s="402"/>
      <c r="C75" s="74"/>
      <c r="D75" s="402" t="s">
        <v>95</v>
      </c>
      <c r="E75" s="402"/>
      <c r="F75" s="74"/>
      <c r="G75" s="402" t="s">
        <v>94</v>
      </c>
      <c r="H75" s="403"/>
    </row>
  </sheetData>
  <mergeCells count="59">
    <mergeCell ref="A40:A41"/>
    <mergeCell ref="B40:B41"/>
    <mergeCell ref="E73:H73"/>
    <mergeCell ref="A75:B75"/>
    <mergeCell ref="G75:H75"/>
    <mergeCell ref="D75:E75"/>
    <mergeCell ref="A28:B28"/>
    <mergeCell ref="A29:B29"/>
    <mergeCell ref="A30:B30"/>
    <mergeCell ref="A38:B38"/>
    <mergeCell ref="A32:B32"/>
    <mergeCell ref="A33:B33"/>
    <mergeCell ref="A34:B34"/>
    <mergeCell ref="A35:B35"/>
    <mergeCell ref="A36:B36"/>
    <mergeCell ref="A37:B37"/>
    <mergeCell ref="A23:B23"/>
    <mergeCell ref="A24:B24"/>
    <mergeCell ref="A25:B25"/>
    <mergeCell ref="A26:B26"/>
    <mergeCell ref="A27:B27"/>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9:B9"/>
    <mergeCell ref="C9:E9"/>
    <mergeCell ref="F9:H9"/>
    <mergeCell ref="A10:B10"/>
    <mergeCell ref="C10:E10"/>
    <mergeCell ref="F10:H10"/>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4" sqref="C14:E14"/>
    </sheetView>
  </sheetViews>
  <sheetFormatPr defaultColWidth="9.140625" defaultRowHeight="15.75" x14ac:dyDescent="0.25"/>
  <cols>
    <col min="1" max="1" width="28.42578125" style="46" customWidth="1"/>
    <col min="2" max="2" width="7.85546875" style="46" customWidth="1"/>
    <col min="3" max="3" width="19.7109375" style="46" customWidth="1"/>
    <col min="4" max="4" width="20.140625" style="46" customWidth="1"/>
    <col min="5" max="5" width="18.5703125" style="46" customWidth="1"/>
    <col min="6" max="6" width="17" style="46" customWidth="1"/>
    <col min="7" max="7" width="21.5703125" style="46" customWidth="1"/>
    <col min="8" max="8" width="20.42578125" style="46" customWidth="1"/>
    <col min="9" max="9" width="11.85546875" style="46" customWidth="1"/>
    <col min="10" max="10" width="10.7109375" style="46" customWidth="1"/>
    <col min="11" max="16384" width="9.140625" style="46"/>
  </cols>
  <sheetData>
    <row r="1" spans="1:8" ht="16.5" thickBot="1" x14ac:dyDescent="0.3"/>
    <row r="2" spans="1:8" ht="30" customHeight="1" x14ac:dyDescent="0.35">
      <c r="A2" s="318"/>
      <c r="B2" s="319"/>
      <c r="C2" s="319"/>
      <c r="D2" s="319"/>
      <c r="E2" s="319"/>
      <c r="F2" s="322"/>
      <c r="G2" s="322"/>
      <c r="H2" s="323"/>
    </row>
    <row r="3" spans="1:8" ht="33" customHeight="1" x14ac:dyDescent="0.3">
      <c r="A3" s="320" t="s">
        <v>114</v>
      </c>
      <c r="B3" s="321"/>
      <c r="C3" s="321"/>
      <c r="D3" s="321"/>
      <c r="E3" s="321"/>
      <c r="F3" s="324"/>
      <c r="G3" s="324"/>
      <c r="H3" s="325"/>
    </row>
    <row r="4" spans="1:8" ht="32.25" customHeight="1" x14ac:dyDescent="0.25">
      <c r="A4" s="326" t="s">
        <v>97</v>
      </c>
      <c r="B4" s="327"/>
      <c r="C4" s="327"/>
      <c r="D4" s="327"/>
      <c r="E4" s="327"/>
      <c r="F4" s="327"/>
      <c r="G4" s="327"/>
      <c r="H4" s="328"/>
    </row>
    <row r="5" spans="1:8" ht="32.25" customHeight="1" thickBot="1" x14ac:dyDescent="0.3">
      <c r="A5" s="329"/>
      <c r="B5" s="330"/>
      <c r="C5" s="330"/>
      <c r="D5" s="330"/>
      <c r="E5" s="330"/>
      <c r="F5" s="330"/>
      <c r="G5" s="330"/>
      <c r="H5" s="331"/>
    </row>
    <row r="6" spans="1:8" ht="20.25" customHeight="1" thickBot="1" x14ac:dyDescent="0.3">
      <c r="A6" s="270" t="s">
        <v>69</v>
      </c>
      <c r="B6" s="271"/>
      <c r="C6" s="47"/>
      <c r="D6" s="117" t="s">
        <v>59</v>
      </c>
      <c r="E6" s="48"/>
      <c r="F6" s="117" t="s">
        <v>60</v>
      </c>
      <c r="G6" s="272"/>
      <c r="H6" s="273"/>
    </row>
    <row r="7" spans="1:8" ht="18.75" customHeight="1" x14ac:dyDescent="0.25">
      <c r="A7" s="274" t="s">
        <v>70</v>
      </c>
      <c r="B7" s="275"/>
      <c r="C7" s="276"/>
      <c r="D7" s="277"/>
      <c r="E7" s="277"/>
      <c r="F7" s="277"/>
      <c r="G7" s="277"/>
      <c r="H7" s="278"/>
    </row>
    <row r="8" spans="1:8" ht="21.75" customHeight="1" thickBot="1" x14ac:dyDescent="0.3">
      <c r="A8" s="259" t="s">
        <v>71</v>
      </c>
      <c r="B8" s="260"/>
      <c r="C8" s="261"/>
      <c r="D8" s="262"/>
      <c r="E8" s="262"/>
      <c r="F8" s="262"/>
      <c r="G8" s="262"/>
      <c r="H8" s="263"/>
    </row>
    <row r="9" spans="1:8" ht="21" customHeight="1" thickBot="1" x14ac:dyDescent="0.3">
      <c r="A9" s="279" t="s">
        <v>11</v>
      </c>
      <c r="B9" s="280"/>
      <c r="C9" s="118" t="s">
        <v>12</v>
      </c>
      <c r="D9" s="49"/>
      <c r="E9" s="118" t="s">
        <v>13</v>
      </c>
      <c r="F9" s="50"/>
      <c r="G9" s="117" t="s">
        <v>61</v>
      </c>
      <c r="H9" s="50"/>
    </row>
    <row r="10" spans="1:8" ht="21" customHeight="1" x14ac:dyDescent="0.25">
      <c r="A10" s="259" t="s">
        <v>98</v>
      </c>
      <c r="B10" s="260"/>
      <c r="C10" s="264"/>
      <c r="D10" s="265"/>
      <c r="E10" s="266"/>
      <c r="F10" s="281"/>
      <c r="G10" s="282"/>
      <c r="H10" s="283"/>
    </row>
    <row r="11" spans="1:8" ht="21" customHeight="1" x14ac:dyDescent="0.25">
      <c r="A11" s="259" t="s">
        <v>99</v>
      </c>
      <c r="B11" s="260"/>
      <c r="C11" s="378"/>
      <c r="D11" s="379"/>
      <c r="E11" s="380"/>
      <c r="F11" s="378"/>
      <c r="G11" s="379"/>
      <c r="H11" s="380"/>
    </row>
    <row r="12" spans="1:8" ht="21" customHeight="1" x14ac:dyDescent="0.25">
      <c r="A12" s="259" t="s">
        <v>101</v>
      </c>
      <c r="B12" s="260"/>
      <c r="C12" s="381"/>
      <c r="D12" s="379"/>
      <c r="E12" s="380"/>
      <c r="F12" s="381"/>
      <c r="G12" s="379"/>
      <c r="H12" s="380"/>
    </row>
    <row r="13" spans="1:8" ht="20.25" customHeight="1" x14ac:dyDescent="0.25">
      <c r="A13" s="259" t="s">
        <v>100</v>
      </c>
      <c r="B13" s="260"/>
      <c r="C13" s="381"/>
      <c r="D13" s="379"/>
      <c r="E13" s="380"/>
      <c r="F13" s="381"/>
      <c r="G13" s="379"/>
      <c r="H13" s="380"/>
    </row>
    <row r="14" spans="1:8" ht="20.25" customHeight="1" thickBot="1" x14ac:dyDescent="0.3">
      <c r="A14" s="259" t="s">
        <v>102</v>
      </c>
      <c r="B14" s="260"/>
      <c r="C14" s="267"/>
      <c r="D14" s="268"/>
      <c r="E14" s="269"/>
      <c r="F14" s="267"/>
      <c r="G14" s="268"/>
      <c r="H14" s="269"/>
    </row>
    <row r="15" spans="1:8" ht="36" customHeight="1" thickBot="1" x14ac:dyDescent="0.3">
      <c r="A15" s="310" t="s">
        <v>109</v>
      </c>
      <c r="B15" s="311"/>
      <c r="C15" s="125" t="s">
        <v>103</v>
      </c>
      <c r="D15" s="120" t="s">
        <v>104</v>
      </c>
      <c r="E15" s="120" t="s">
        <v>105</v>
      </c>
      <c r="F15" s="120" t="s">
        <v>106</v>
      </c>
      <c r="G15" s="120" t="s">
        <v>107</v>
      </c>
      <c r="H15" s="121" t="s">
        <v>108</v>
      </c>
    </row>
    <row r="16" spans="1:8" ht="38.25" customHeight="1" x14ac:dyDescent="0.25">
      <c r="A16" s="404"/>
      <c r="B16" s="282"/>
      <c r="C16" s="59"/>
      <c r="D16" s="59"/>
      <c r="E16" s="59"/>
      <c r="F16" s="59"/>
      <c r="G16" s="59"/>
      <c r="H16" s="59"/>
    </row>
    <row r="17" spans="1:8" ht="38.25" customHeight="1" x14ac:dyDescent="0.25">
      <c r="A17" s="405"/>
      <c r="B17" s="379"/>
      <c r="C17" s="61"/>
      <c r="D17" s="61"/>
      <c r="E17" s="61"/>
      <c r="F17" s="61"/>
      <c r="G17" s="61"/>
      <c r="H17" s="61"/>
    </row>
    <row r="18" spans="1:8" ht="38.25" customHeight="1" x14ac:dyDescent="0.25">
      <c r="A18" s="405"/>
      <c r="B18" s="379"/>
      <c r="C18" s="61"/>
      <c r="D18" s="61"/>
      <c r="E18" s="61"/>
      <c r="F18" s="61"/>
      <c r="G18" s="61"/>
      <c r="H18" s="61"/>
    </row>
    <row r="19" spans="1:8" ht="38.25" customHeight="1" x14ac:dyDescent="0.25">
      <c r="A19" s="405"/>
      <c r="B19" s="379"/>
      <c r="C19" s="61"/>
      <c r="D19" s="61"/>
      <c r="E19" s="61"/>
      <c r="F19" s="61"/>
      <c r="G19" s="61"/>
      <c r="H19" s="61"/>
    </row>
    <row r="20" spans="1:8" ht="38.25" customHeight="1" x14ac:dyDescent="0.25">
      <c r="A20" s="405"/>
      <c r="B20" s="379"/>
      <c r="C20" s="61"/>
      <c r="D20" s="61"/>
      <c r="E20" s="61"/>
      <c r="F20" s="61"/>
      <c r="G20" s="61"/>
      <c r="H20" s="61"/>
    </row>
    <row r="21" spans="1:8" ht="38.25" customHeight="1" x14ac:dyDescent="0.25">
      <c r="A21" s="405"/>
      <c r="B21" s="379"/>
      <c r="C21" s="61"/>
      <c r="D21" s="61"/>
      <c r="E21" s="61"/>
      <c r="F21" s="61"/>
      <c r="G21" s="61"/>
      <c r="H21" s="61"/>
    </row>
    <row r="22" spans="1:8" ht="38.25" customHeight="1" x14ac:dyDescent="0.25">
      <c r="A22" s="405"/>
      <c r="B22" s="379"/>
      <c r="C22" s="61"/>
      <c r="D22" s="61"/>
      <c r="E22" s="61"/>
      <c r="F22" s="61"/>
      <c r="G22" s="61"/>
      <c r="H22" s="61"/>
    </row>
    <row r="23" spans="1:8" ht="38.25" customHeight="1" x14ac:dyDescent="0.25">
      <c r="A23" s="405"/>
      <c r="B23" s="379"/>
      <c r="C23" s="61"/>
      <c r="D23" s="61"/>
      <c r="E23" s="61"/>
      <c r="F23" s="61"/>
      <c r="G23" s="61"/>
      <c r="H23" s="61"/>
    </row>
    <row r="24" spans="1:8" ht="38.25" customHeight="1" x14ac:dyDescent="0.25">
      <c r="A24" s="405"/>
      <c r="B24" s="379"/>
      <c r="C24" s="61"/>
      <c r="D24" s="61"/>
      <c r="E24" s="61"/>
      <c r="F24" s="61"/>
      <c r="G24" s="61"/>
      <c r="H24" s="61"/>
    </row>
    <row r="25" spans="1:8" ht="38.25" customHeight="1" x14ac:dyDescent="0.25">
      <c r="A25" s="405"/>
      <c r="B25" s="379"/>
      <c r="C25" s="61"/>
      <c r="D25" s="61"/>
      <c r="E25" s="61"/>
      <c r="F25" s="61"/>
      <c r="G25" s="61"/>
      <c r="H25" s="61"/>
    </row>
    <row r="26" spans="1:8" ht="38.25" customHeight="1" x14ac:dyDescent="0.25">
      <c r="A26" s="405"/>
      <c r="B26" s="379"/>
      <c r="C26" s="61"/>
      <c r="D26" s="61"/>
      <c r="E26" s="61"/>
      <c r="F26" s="61"/>
      <c r="G26" s="61"/>
      <c r="H26" s="61"/>
    </row>
    <row r="27" spans="1:8" ht="38.25" customHeight="1" x14ac:dyDescent="0.25">
      <c r="A27" s="405"/>
      <c r="B27" s="379"/>
      <c r="C27" s="61"/>
      <c r="D27" s="61"/>
      <c r="E27" s="61"/>
      <c r="F27" s="61"/>
      <c r="G27" s="61"/>
      <c r="H27" s="61"/>
    </row>
    <row r="28" spans="1:8" ht="38.25" customHeight="1" x14ac:dyDescent="0.25">
      <c r="A28" s="405"/>
      <c r="B28" s="379"/>
      <c r="C28" s="61"/>
      <c r="D28" s="61"/>
      <c r="E28" s="61"/>
      <c r="F28" s="61"/>
      <c r="G28" s="61"/>
      <c r="H28" s="61"/>
    </row>
    <row r="29" spans="1:8" ht="38.25" customHeight="1" x14ac:dyDescent="0.25">
      <c r="A29" s="405"/>
      <c r="B29" s="379"/>
      <c r="C29" s="61"/>
      <c r="D29" s="61"/>
      <c r="E29" s="61"/>
      <c r="F29" s="61"/>
      <c r="G29" s="61"/>
      <c r="H29" s="61"/>
    </row>
    <row r="30" spans="1:8" ht="38.25" customHeight="1" x14ac:dyDescent="0.25">
      <c r="A30" s="405"/>
      <c r="B30" s="379"/>
      <c r="C30" s="61"/>
      <c r="D30" s="61"/>
      <c r="E30" s="61"/>
      <c r="F30" s="61"/>
      <c r="G30" s="61"/>
      <c r="H30" s="61"/>
    </row>
    <row r="31" spans="1:8" ht="38.25" customHeight="1" x14ac:dyDescent="0.25">
      <c r="A31" s="405"/>
      <c r="B31" s="379"/>
      <c r="C31" s="61"/>
      <c r="D31" s="61"/>
      <c r="E31" s="61"/>
      <c r="F31" s="61"/>
      <c r="G31" s="61"/>
      <c r="H31" s="61"/>
    </row>
    <row r="32" spans="1:8" ht="38.25" customHeight="1" x14ac:dyDescent="0.25">
      <c r="A32" s="405"/>
      <c r="B32" s="379"/>
      <c r="C32" s="61"/>
      <c r="D32" s="61"/>
      <c r="E32" s="61"/>
      <c r="F32" s="61"/>
      <c r="G32" s="61"/>
      <c r="H32" s="61"/>
    </row>
    <row r="33" spans="1:8" ht="38.25" customHeight="1" x14ac:dyDescent="0.25">
      <c r="A33" s="405"/>
      <c r="B33" s="379"/>
      <c r="C33" s="61"/>
      <c r="D33" s="61"/>
      <c r="E33" s="61"/>
      <c r="F33" s="61"/>
      <c r="G33" s="61"/>
      <c r="H33" s="61"/>
    </row>
    <row r="34" spans="1:8" ht="38.25" customHeight="1" x14ac:dyDescent="0.25">
      <c r="A34" s="405"/>
      <c r="B34" s="379"/>
      <c r="C34" s="61"/>
      <c r="D34" s="61"/>
      <c r="E34" s="61"/>
      <c r="F34" s="61"/>
      <c r="G34" s="61"/>
      <c r="H34" s="61"/>
    </row>
    <row r="35" spans="1:8" x14ac:dyDescent="0.25">
      <c r="A35" s="393"/>
      <c r="B35" s="394"/>
      <c r="C35" s="158"/>
      <c r="D35" s="88"/>
      <c r="E35" s="61"/>
      <c r="F35" s="61"/>
      <c r="G35" s="61"/>
      <c r="H35" s="62"/>
    </row>
    <row r="36" spans="1:8" x14ac:dyDescent="0.25">
      <c r="A36" s="393"/>
      <c r="B36" s="394"/>
      <c r="C36" s="158"/>
      <c r="D36" s="88"/>
      <c r="E36" s="61"/>
      <c r="F36" s="61"/>
      <c r="G36" s="61"/>
      <c r="H36" s="62"/>
    </row>
    <row r="37" spans="1:8" x14ac:dyDescent="0.25">
      <c r="A37" s="393"/>
      <c r="B37" s="394"/>
      <c r="C37" s="158"/>
      <c r="D37" s="88"/>
      <c r="E37" s="61"/>
      <c r="F37" s="61"/>
      <c r="G37" s="61"/>
      <c r="H37" s="62"/>
    </row>
    <row r="38" spans="1:8" x14ac:dyDescent="0.25">
      <c r="A38" s="393"/>
      <c r="B38" s="394"/>
      <c r="C38" s="158"/>
      <c r="D38" s="88"/>
      <c r="E38" s="61"/>
      <c r="F38" s="61"/>
      <c r="G38" s="61"/>
      <c r="H38" s="62"/>
    </row>
    <row r="39" spans="1:8" x14ac:dyDescent="0.25">
      <c r="A39" s="391"/>
      <c r="B39" s="392"/>
      <c r="C39" s="158"/>
      <c r="D39" s="88"/>
      <c r="E39" s="61"/>
      <c r="F39" s="61"/>
      <c r="G39" s="61"/>
      <c r="H39" s="62"/>
    </row>
    <row r="40" spans="1:8" x14ac:dyDescent="0.25">
      <c r="A40" s="391"/>
      <c r="B40" s="392"/>
      <c r="C40" s="158"/>
      <c r="D40" s="88"/>
      <c r="E40" s="61"/>
      <c r="F40" s="61"/>
      <c r="G40" s="61"/>
      <c r="H40" s="62"/>
    </row>
    <row r="41" spans="1:8" x14ac:dyDescent="0.25">
      <c r="A41" s="391"/>
      <c r="B41" s="392"/>
      <c r="C41" s="158"/>
      <c r="D41" s="88"/>
      <c r="E41" s="61"/>
      <c r="F41" s="61"/>
      <c r="G41" s="61"/>
      <c r="H41" s="62"/>
    </row>
    <row r="42" spans="1:8" x14ac:dyDescent="0.25">
      <c r="A42" s="391"/>
      <c r="B42" s="392"/>
      <c r="C42" s="158"/>
      <c r="D42" s="88"/>
      <c r="E42" s="61"/>
      <c r="F42" s="61"/>
      <c r="G42" s="61"/>
      <c r="H42" s="62"/>
    </row>
    <row r="43" spans="1:8" x14ac:dyDescent="0.25">
      <c r="A43" s="391"/>
      <c r="B43" s="392"/>
      <c r="C43" s="158"/>
      <c r="D43" s="88"/>
      <c r="E43" s="61"/>
      <c r="F43" s="61"/>
      <c r="G43" s="61"/>
      <c r="H43" s="62"/>
    </row>
    <row r="44" spans="1:8" x14ac:dyDescent="0.25">
      <c r="A44" s="391"/>
      <c r="B44" s="392"/>
      <c r="C44" s="158"/>
      <c r="D44" s="88"/>
      <c r="E44" s="61"/>
      <c r="F44" s="61"/>
      <c r="G44" s="61"/>
      <c r="H44" s="62"/>
    </row>
    <row r="45" spans="1:8" x14ac:dyDescent="0.25">
      <c r="A45" s="391"/>
      <c r="B45" s="392"/>
      <c r="C45" s="158"/>
      <c r="D45" s="88"/>
      <c r="E45" s="61"/>
      <c r="F45" s="61"/>
      <c r="G45" s="61"/>
      <c r="H45" s="62"/>
    </row>
    <row r="46" spans="1:8" x14ac:dyDescent="0.25">
      <c r="A46" s="391"/>
      <c r="B46" s="392"/>
      <c r="C46" s="158"/>
      <c r="D46" s="88"/>
      <c r="E46" s="61"/>
      <c r="F46" s="61"/>
      <c r="G46" s="61"/>
      <c r="H46" s="62"/>
    </row>
    <row r="47" spans="1:8" x14ac:dyDescent="0.25">
      <c r="A47" s="391"/>
      <c r="B47" s="392"/>
      <c r="C47" s="158"/>
      <c r="D47" s="88"/>
      <c r="E47" s="61"/>
      <c r="F47" s="61"/>
      <c r="G47" s="61"/>
      <c r="H47" s="62"/>
    </row>
    <row r="48" spans="1:8" x14ac:dyDescent="0.25">
      <c r="A48" s="391"/>
      <c r="B48" s="392"/>
      <c r="C48" s="158"/>
      <c r="D48" s="88"/>
      <c r="E48" s="61"/>
      <c r="F48" s="61"/>
      <c r="G48" s="61"/>
      <c r="H48" s="62"/>
    </row>
    <row r="49" spans="1:8" x14ac:dyDescent="0.25">
      <c r="A49" s="391"/>
      <c r="B49" s="392"/>
      <c r="C49" s="158"/>
      <c r="D49" s="88"/>
      <c r="E49" s="61"/>
      <c r="F49" s="61"/>
      <c r="G49" s="61"/>
      <c r="H49" s="62"/>
    </row>
    <row r="50" spans="1:8" x14ac:dyDescent="0.25">
      <c r="A50" s="391"/>
      <c r="B50" s="392"/>
      <c r="C50" s="158"/>
      <c r="D50" s="88"/>
      <c r="E50" s="61"/>
      <c r="F50" s="61"/>
      <c r="G50" s="61"/>
      <c r="H50" s="62"/>
    </row>
    <row r="51" spans="1:8" x14ac:dyDescent="0.25">
      <c r="A51" s="391"/>
      <c r="B51" s="392"/>
      <c r="C51" s="158"/>
      <c r="D51" s="88"/>
      <c r="E51" s="61"/>
      <c r="F51" s="61"/>
      <c r="G51" s="61"/>
      <c r="H51" s="62"/>
    </row>
    <row r="52" spans="1:8" ht="16.5" thickBot="1" x14ac:dyDescent="0.3">
      <c r="A52" s="314"/>
      <c r="B52" s="315"/>
      <c r="C52" s="159"/>
      <c r="D52" s="160"/>
      <c r="E52" s="65"/>
      <c r="F52" s="65"/>
      <c r="G52" s="65"/>
      <c r="H52" s="66"/>
    </row>
    <row r="53" spans="1:8" x14ac:dyDescent="0.25">
      <c r="A53" s="406" t="s">
        <v>85</v>
      </c>
      <c r="B53" s="407"/>
      <c r="C53" s="410" t="s">
        <v>86</v>
      </c>
      <c r="D53" s="411"/>
      <c r="E53" s="411"/>
      <c r="F53" s="411"/>
      <c r="G53" s="411"/>
      <c r="H53" s="412"/>
    </row>
    <row r="54" spans="1:8" ht="16.5" thickBot="1" x14ac:dyDescent="0.3">
      <c r="A54" s="408"/>
      <c r="B54" s="409"/>
      <c r="C54" s="415"/>
      <c r="D54" s="415"/>
      <c r="E54" s="415"/>
      <c r="F54" s="415"/>
      <c r="G54" s="415"/>
      <c r="H54" s="416"/>
    </row>
    <row r="55" spans="1:8" x14ac:dyDescent="0.25">
      <c r="A55" s="406" t="s">
        <v>57</v>
      </c>
      <c r="B55" s="407"/>
      <c r="C55" s="410" t="s">
        <v>87</v>
      </c>
      <c r="D55" s="411"/>
      <c r="E55" s="411"/>
      <c r="F55" s="411"/>
      <c r="G55" s="411"/>
      <c r="H55" s="412"/>
    </row>
    <row r="56" spans="1:8" ht="16.5" thickBot="1" x14ac:dyDescent="0.3">
      <c r="A56" s="408"/>
      <c r="B56" s="409"/>
      <c r="C56" s="415"/>
      <c r="D56" s="415"/>
      <c r="E56" s="415"/>
      <c r="F56" s="415"/>
      <c r="G56" s="415"/>
      <c r="H56" s="416"/>
    </row>
    <row r="57" spans="1:8" x14ac:dyDescent="0.25">
      <c r="A57" s="406" t="s">
        <v>88</v>
      </c>
      <c r="B57" s="407"/>
      <c r="C57" s="417" t="s">
        <v>111</v>
      </c>
      <c r="D57" s="418"/>
      <c r="E57" s="418"/>
      <c r="F57" s="418"/>
      <c r="G57" s="418"/>
      <c r="H57" s="419"/>
    </row>
    <row r="58" spans="1:8" ht="16.5" thickBot="1" x14ac:dyDescent="0.3">
      <c r="A58" s="408"/>
      <c r="B58" s="409"/>
      <c r="C58" s="420"/>
      <c r="D58" s="420"/>
      <c r="E58" s="420"/>
      <c r="F58" s="420"/>
      <c r="G58" s="420"/>
      <c r="H58" s="421"/>
    </row>
    <row r="59" spans="1:8" x14ac:dyDescent="0.25">
      <c r="A59" s="406" t="s">
        <v>96</v>
      </c>
      <c r="B59" s="407"/>
      <c r="C59" s="410" t="s">
        <v>89</v>
      </c>
      <c r="D59" s="411"/>
      <c r="E59" s="411"/>
      <c r="F59" s="411"/>
      <c r="G59" s="411"/>
      <c r="H59" s="412"/>
    </row>
    <row r="60" spans="1:8" ht="16.5" thickBot="1" x14ac:dyDescent="0.3">
      <c r="A60" s="408"/>
      <c r="B60" s="409"/>
      <c r="C60" s="413"/>
      <c r="D60" s="413"/>
      <c r="E60" s="413"/>
      <c r="F60" s="413"/>
      <c r="G60" s="413"/>
      <c r="H60" s="414"/>
    </row>
  </sheetData>
  <mergeCells count="72">
    <mergeCell ref="A59:B60"/>
    <mergeCell ref="C59:H60"/>
    <mergeCell ref="A53:B54"/>
    <mergeCell ref="C53:H54"/>
    <mergeCell ref="A55:B56"/>
    <mergeCell ref="C55:H56"/>
    <mergeCell ref="A57:B58"/>
    <mergeCell ref="C57:H58"/>
    <mergeCell ref="A52:B52"/>
    <mergeCell ref="A41:B41"/>
    <mergeCell ref="A42:B42"/>
    <mergeCell ref="A43:B43"/>
    <mergeCell ref="A44:B44"/>
    <mergeCell ref="A45:B45"/>
    <mergeCell ref="A46:B46"/>
    <mergeCell ref="A47:B47"/>
    <mergeCell ref="A48:B48"/>
    <mergeCell ref="A49:B49"/>
    <mergeCell ref="A50:B50"/>
    <mergeCell ref="A51:B51"/>
    <mergeCell ref="A40:B40"/>
    <mergeCell ref="A29:B29"/>
    <mergeCell ref="A30:B30"/>
    <mergeCell ref="A31:B31"/>
    <mergeCell ref="A32:B32"/>
    <mergeCell ref="A33:B33"/>
    <mergeCell ref="A34:B34"/>
    <mergeCell ref="A35:B35"/>
    <mergeCell ref="A36:B36"/>
    <mergeCell ref="A37:B37"/>
    <mergeCell ref="A38:B38"/>
    <mergeCell ref="A39:B39"/>
    <mergeCell ref="A28:B28"/>
    <mergeCell ref="A17:B17"/>
    <mergeCell ref="A18:B18"/>
    <mergeCell ref="A19:B19"/>
    <mergeCell ref="A20:B20"/>
    <mergeCell ref="A21:B21"/>
    <mergeCell ref="A22:B22"/>
    <mergeCell ref="A23:B23"/>
    <mergeCell ref="A24:B24"/>
    <mergeCell ref="A25:B25"/>
    <mergeCell ref="A26:B26"/>
    <mergeCell ref="A27:B27"/>
    <mergeCell ref="A15:B15"/>
    <mergeCell ref="A16:B16"/>
    <mergeCell ref="A13:B13"/>
    <mergeCell ref="C13:E13"/>
    <mergeCell ref="F13:H13"/>
    <mergeCell ref="A14:B14"/>
    <mergeCell ref="C14:E14"/>
    <mergeCell ref="F14:H14"/>
    <mergeCell ref="A11:B11"/>
    <mergeCell ref="C11:E11"/>
    <mergeCell ref="F11:H11"/>
    <mergeCell ref="A12:B12"/>
    <mergeCell ref="C12:E12"/>
    <mergeCell ref="F12:H12"/>
    <mergeCell ref="A10:B10"/>
    <mergeCell ref="C10:E10"/>
    <mergeCell ref="F10:H10"/>
    <mergeCell ref="A2:E2"/>
    <mergeCell ref="F2:H3"/>
    <mergeCell ref="A3:E3"/>
    <mergeCell ref="A4:H5"/>
    <mergeCell ref="A6:B6"/>
    <mergeCell ref="G6:H6"/>
    <mergeCell ref="A7:B7"/>
    <mergeCell ref="C7:H7"/>
    <mergeCell ref="A8:B8"/>
    <mergeCell ref="C8:H8"/>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2022-06-01T12:11:26Z</cp:lastPrinted>
  <dcterms:created xsi:type="dcterms:W3CDTF">2014-10-11T11:37:08Z</dcterms:created>
  <dcterms:modified xsi:type="dcterms:W3CDTF">2024-05-18T11:21:19Z</dcterms:modified>
</cp:coreProperties>
</file>